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00" windowHeight="9998" tabRatio="925" activeTab="0"/>
  </bookViews>
  <sheets>
    <sheet name="Overview" sheetId="1" r:id="rId1"/>
    <sheet name="Do List" sheetId="2" r:id="rId2"/>
    <sheet name="Daily Reminders" sheetId="3" r:id="rId3"/>
    <sheet name="Goals" sheetId="4" r:id="rId4"/>
    <sheet name="Lessons" sheetId="5" r:id="rId5"/>
    <sheet name="People" sheetId="6" r:id="rId6"/>
    <sheet name="Info" sheetId="7" r:id="rId7"/>
    <sheet name="Finance" sheetId="8" r:id="rId8"/>
    <sheet name="Recreation" sheetId="9" r:id="rId9"/>
    <sheet name="Mind" sheetId="10" r:id="rId10"/>
    <sheet name="Lists -food, packing, etc" sheetId="11" r:id="rId11"/>
    <sheet name="Grades0" sheetId="12" state="hidden" r:id="rId12"/>
    <sheet name="Grades3" sheetId="13" state="hidden" r:id="rId13"/>
    <sheet name="Grades4" sheetId="14" state="hidden" r:id="rId14"/>
  </sheets>
  <definedNames>
    <definedName name="title" localSheetId="1">'Do List'!#REF!</definedName>
  </definedNames>
  <calcPr fullCalcOnLoad="1"/>
</workbook>
</file>

<file path=xl/sharedStrings.xml><?xml version="1.0" encoding="utf-8"?>
<sst xmlns="http://schemas.openxmlformats.org/spreadsheetml/2006/main" count="1527" uniqueCount="903">
  <si>
    <t>Grade</t>
  </si>
  <si>
    <t>Major GPA</t>
  </si>
  <si>
    <t>Classes</t>
  </si>
  <si>
    <t>Key</t>
  </si>
  <si>
    <t>Spring 2009</t>
  </si>
  <si>
    <t xml:space="preserve">ECE 5880 </t>
  </si>
  <si>
    <t xml:space="preserve">Energy Seminar II </t>
  </si>
  <si>
    <t xml:space="preserve">Graded </t>
  </si>
  <si>
    <t xml:space="preserve">A </t>
  </si>
  <si>
    <t xml:space="preserve">MAE 3240 </t>
  </si>
  <si>
    <t xml:space="preserve">Heat Transfer </t>
  </si>
  <si>
    <t xml:space="preserve">MAE 3260 </t>
  </si>
  <si>
    <t xml:space="preserve">System Dynamics </t>
  </si>
  <si>
    <t xml:space="preserve">B- </t>
  </si>
  <si>
    <t xml:space="preserve">MAE 3272 </t>
  </si>
  <si>
    <t xml:space="preserve">Mechanical Prop &amp; Perform Lab </t>
  </si>
  <si>
    <t xml:space="preserve">A- </t>
  </si>
  <si>
    <t xml:space="preserve">MAE 4900 </t>
  </si>
  <si>
    <t xml:space="preserve">Special Investigations in MAE </t>
  </si>
  <si>
    <t xml:space="preserve">A+ </t>
  </si>
  <si>
    <t xml:space="preserve">PE 1103 </t>
  </si>
  <si>
    <t xml:space="preserve">Advanced Swim </t>
  </si>
  <si>
    <t xml:space="preserve">  </t>
  </si>
  <si>
    <t xml:space="preserve">Satisfactory - Unsatisfactory Exclusively </t>
  </si>
  <si>
    <t xml:space="preserve">SX </t>
  </si>
  <si>
    <t xml:space="preserve">ECON 1120 </t>
  </si>
  <si>
    <t xml:space="preserve">Intro Macroeconomics </t>
  </si>
  <si>
    <t xml:space="preserve">MAE 3230 </t>
  </si>
  <si>
    <t xml:space="preserve">Introductory Fluid Mechanics </t>
  </si>
  <si>
    <t xml:space="preserve">B </t>
  </si>
  <si>
    <t xml:space="preserve">MAE 3250 </t>
  </si>
  <si>
    <t xml:space="preserve">Analy of Mech and Aero Struct </t>
  </si>
  <si>
    <t xml:space="preserve">B+ </t>
  </si>
  <si>
    <t xml:space="preserve">MAE 3780 </t>
  </si>
  <si>
    <t xml:space="preserve">Mechatronics </t>
  </si>
  <si>
    <t>Fall 2008</t>
  </si>
  <si>
    <t xml:space="preserve">ENGRD 221 </t>
  </si>
  <si>
    <t xml:space="preserve">THERMODYNAMICS </t>
  </si>
  <si>
    <t xml:space="preserve">MAE 212 </t>
  </si>
  <si>
    <t xml:space="preserve">MECH PROP &amp; SEL OF ENGIN MATER </t>
  </si>
  <si>
    <t xml:space="preserve">MAE 225 </t>
  </si>
  <si>
    <t xml:space="preserve">MECHANICAL SYNTHESIS </t>
  </si>
  <si>
    <t xml:space="preserve">MAE 490 </t>
  </si>
  <si>
    <t xml:space="preserve">SOLAR DECATH SPEC INVEST M&amp;AE </t>
  </si>
  <si>
    <t xml:space="preserve">ARCH 464 </t>
  </si>
  <si>
    <t xml:space="preserve">SPTP:SOLAR DECATHLON: 2007-09 </t>
  </si>
  <si>
    <t xml:space="preserve">Conversions Grading Basis </t>
  </si>
  <si>
    <t xml:space="preserve">EAS 109 </t>
  </si>
  <si>
    <t xml:space="preserve">DINOSAURS </t>
  </si>
  <si>
    <t xml:space="preserve">EDUC 240 </t>
  </si>
  <si>
    <t xml:space="preserve">THE ART OF TEACHING </t>
  </si>
  <si>
    <t xml:space="preserve">ENGRD 203 </t>
  </si>
  <si>
    <t xml:space="preserve">DYNAMICS </t>
  </si>
  <si>
    <t xml:space="preserve">MATH 293 </t>
  </si>
  <si>
    <t xml:space="preserve">DIFFERENTIAL EQUATIONS FOR ENG </t>
  </si>
  <si>
    <t xml:space="preserve">SNES 200 </t>
  </si>
  <si>
    <t xml:space="preserve">ENVIRON SCIENCES COLLOQUIUM </t>
  </si>
  <si>
    <t>Spring 2008</t>
  </si>
  <si>
    <t xml:space="preserve">ENGRD 202 </t>
  </si>
  <si>
    <t xml:space="preserve">MECHANICS OF SOLIDS </t>
  </si>
  <si>
    <t xml:space="preserve">ENGRG 294 </t>
  </si>
  <si>
    <t xml:space="preserve">MATH 294 COOPERATIVE WORKSHOP </t>
  </si>
  <si>
    <t xml:space="preserve"> </t>
  </si>
  <si>
    <t xml:space="preserve">MATH 294 </t>
  </si>
  <si>
    <t xml:space="preserve">LINEAR ALGEBRA FOR ENGINEERS </t>
  </si>
  <si>
    <t xml:space="preserve">MUSIC 338 </t>
  </si>
  <si>
    <t xml:space="preserve">WIND SYMPHONY </t>
  </si>
  <si>
    <t xml:space="preserve">P ED 112 </t>
  </si>
  <si>
    <t xml:space="preserve">INTERMEDIATE SWIM </t>
  </si>
  <si>
    <t xml:space="preserve">PHYS 213 </t>
  </si>
  <si>
    <t xml:space="preserve">PHYS II-HEAT/ELECTROMAGNETISM </t>
  </si>
  <si>
    <t>Fall 2007</t>
  </si>
  <si>
    <t>Spring 2007</t>
  </si>
  <si>
    <t xml:space="preserve">ANTHR 130 </t>
  </si>
  <si>
    <t xml:space="preserve">FWS:ETHNOGRAPHY AND UNIVERSITY </t>
  </si>
  <si>
    <t xml:space="preserve">COM S 100 </t>
  </si>
  <si>
    <t xml:space="preserve">INTRO COMPUTER PROG </t>
  </si>
  <si>
    <t xml:space="preserve">ENGRG 100 </t>
  </si>
  <si>
    <t xml:space="preserve">CS100M COOPERATIVE WORKSHOP </t>
  </si>
  <si>
    <t xml:space="preserve">ENGRG 150 </t>
  </si>
  <si>
    <t xml:space="preserve">ENGINEERING SEMINAR </t>
  </si>
  <si>
    <t xml:space="preserve">ENGRI 117 </t>
  </si>
  <si>
    <t xml:space="preserve">INTRO TO MECH ENGR </t>
  </si>
  <si>
    <t xml:space="preserve">SOLAR DECATHLON </t>
  </si>
  <si>
    <t xml:space="preserve">MATH 192 </t>
  </si>
  <si>
    <t xml:space="preserve">MULTIVARIABLE CALCULUS FOR ENG </t>
  </si>
  <si>
    <t xml:space="preserve">P ED 312 </t>
  </si>
  <si>
    <t xml:space="preserve">INTRODUCTION TO MASSAGE </t>
  </si>
  <si>
    <t xml:space="preserve">Class </t>
  </si>
  <si>
    <t xml:space="preserve">Description </t>
  </si>
  <si>
    <t xml:space="preserve">Units </t>
  </si>
  <si>
    <t xml:space="preserve">Grading </t>
  </si>
  <si>
    <t xml:space="preserve">Grade </t>
  </si>
  <si>
    <t>Grade Points</t>
  </si>
  <si>
    <t>Fall 2006</t>
  </si>
  <si>
    <t xml:space="preserve">CEE 3040 </t>
  </si>
  <si>
    <t xml:space="preserve">Uncertainty Analysis in Engr </t>
  </si>
  <si>
    <t xml:space="preserve">CHEME 5870 </t>
  </si>
  <si>
    <t xml:space="preserve">Energy Seminar I </t>
  </si>
  <si>
    <t xml:space="preserve">HADM 1120 </t>
  </si>
  <si>
    <t xml:space="preserve">Personal Financial Management </t>
  </si>
  <si>
    <t xml:space="preserve">MAE 4272 </t>
  </si>
  <si>
    <t xml:space="preserve">Fluids/Heat Transfer Lab </t>
  </si>
  <si>
    <t xml:space="preserve">MAE 4300 </t>
  </si>
  <si>
    <t xml:space="preserve">Professional Practice in M.E. </t>
  </si>
  <si>
    <t xml:space="preserve">MAE 5949 </t>
  </si>
  <si>
    <t xml:space="preserve">Enterprise Engineering Colloq. </t>
  </si>
  <si>
    <t xml:space="preserve">PSYCH 1101 </t>
  </si>
  <si>
    <t xml:space="preserve">Introduction to Psychology </t>
  </si>
  <si>
    <t>Fall 2009</t>
  </si>
  <si>
    <t>Green</t>
  </si>
  <si>
    <t>Underlined</t>
  </si>
  <si>
    <t>Concentration GPA</t>
  </si>
  <si>
    <t>Totals</t>
  </si>
  <si>
    <t>A- average</t>
  </si>
  <si>
    <t xml:space="preserve">Graded Units </t>
  </si>
  <si>
    <t>Overal GPA</t>
  </si>
  <si>
    <t>Number of Courses</t>
  </si>
  <si>
    <t>Professor</t>
  </si>
  <si>
    <t>David Hammer</t>
  </si>
  <si>
    <t>Kenneth Torrance</t>
  </si>
  <si>
    <t>Psiaki</t>
  </si>
  <si>
    <t>Hadas Ritz</t>
  </si>
  <si>
    <t>David J Greeenwood</t>
  </si>
  <si>
    <t>Daisy Fan</t>
  </si>
  <si>
    <t>Dieter Ast</t>
  </si>
  <si>
    <t>Petru Petrina</t>
  </si>
  <si>
    <t>Steve Sinnot</t>
  </si>
  <si>
    <t>Cady</t>
  </si>
  <si>
    <t>T Johnston</t>
  </si>
  <si>
    <t>Fred Debruyn</t>
  </si>
  <si>
    <t>Ulinski/Zelman</t>
  </si>
  <si>
    <t>Ulinski</t>
  </si>
  <si>
    <t>Krasicky</t>
  </si>
  <si>
    <t>Martha Bohn</t>
  </si>
  <si>
    <t>Cisne</t>
  </si>
  <si>
    <t>Burns</t>
  </si>
  <si>
    <t>Recktenwald</t>
  </si>
  <si>
    <t>Boedo</t>
  </si>
  <si>
    <t>Lipson and Michel Louge</t>
  </si>
  <si>
    <t>P Dawson</t>
  </si>
  <si>
    <t>Charles Williamson</t>
  </si>
  <si>
    <t>Steven Kyle</t>
  </si>
  <si>
    <t>A Wickenheiser</t>
  </si>
  <si>
    <t>SWIMMING CONDITIONING</t>
  </si>
  <si>
    <t>P ED 114</t>
  </si>
  <si>
    <t>J Maas</t>
  </si>
  <si>
    <t>A Deyhim</t>
  </si>
  <si>
    <t>F Gouldin, Charles Williamson</t>
  </si>
  <si>
    <t>J Stedinger</t>
  </si>
  <si>
    <t>L Hensley</t>
  </si>
  <si>
    <t>MIT</t>
  </si>
  <si>
    <t>NA</t>
  </si>
  <si>
    <t>Research</t>
  </si>
  <si>
    <t>Professors</t>
  </si>
  <si>
    <t>Affiliation</t>
  </si>
  <si>
    <t>Subgroup</t>
  </si>
  <si>
    <t>Name</t>
  </si>
  <si>
    <t>Email</t>
  </si>
  <si>
    <t>Notes</t>
  </si>
  <si>
    <t>Friends</t>
  </si>
  <si>
    <t>Title</t>
  </si>
  <si>
    <t>Issues</t>
  </si>
  <si>
    <t>Worries</t>
  </si>
  <si>
    <t>Clothes</t>
  </si>
  <si>
    <t>Goals</t>
  </si>
  <si>
    <t>Places To Vist</t>
  </si>
  <si>
    <t>Natrual History Museums</t>
  </si>
  <si>
    <t>Zoos</t>
  </si>
  <si>
    <t>Aquariums</t>
  </si>
  <si>
    <t>Beaches</t>
  </si>
  <si>
    <t>Hawaii</t>
  </si>
  <si>
    <t>Vaction Spots</t>
  </si>
  <si>
    <t>Nerdy Places</t>
  </si>
  <si>
    <t>Countries</t>
  </si>
  <si>
    <t>Habits to start/maintain</t>
  </si>
  <si>
    <t>Pick weekly habits &amp; goals</t>
  </si>
  <si>
    <t>Spare time – listed fun activities</t>
  </si>
  <si>
    <t>Passive Learning</t>
  </si>
  <si>
    <t>Do work efficiently</t>
  </si>
  <si>
    <t>-strategize beforehand,</t>
  </si>
  <si>
    <t>Exercise</t>
  </si>
  <si>
    <t>Other</t>
  </si>
  <si>
    <t>Photoshop instead of paint</t>
  </si>
  <si>
    <t>Actively increase typing speed</t>
  </si>
  <si>
    <t>Break away from routine</t>
  </si>
  <si>
    <t>Social</t>
  </si>
  <si>
    <t>Keep in touch with People</t>
  </si>
  <si>
    <t>Habits to break</t>
  </si>
  <si>
    <t xml:space="preserve">Wasting time after getting home </t>
  </si>
  <si>
    <t>Computer causing time wasting</t>
  </si>
  <si>
    <t>Do Eventually</t>
  </si>
  <si>
    <t>DDR</t>
  </si>
  <si>
    <t>Customize Internet, Favorites,</t>
  </si>
  <si>
    <t>Do at Home</t>
  </si>
  <si>
    <t>Frisbee</t>
  </si>
  <si>
    <t>munchkins</t>
  </si>
  <si>
    <t>Fun</t>
  </si>
  <si>
    <r>
      <t>Master Excel</t>
    </r>
    <r>
      <rPr>
        <b/>
        <u val="single"/>
        <sz val="10"/>
        <rFont val="Times New Roman"/>
        <family val="1"/>
      </rPr>
      <t xml:space="preserve"> </t>
    </r>
  </si>
  <si>
    <t>Fun Tasks</t>
  </si>
  <si>
    <t>Enterprise</t>
  </si>
  <si>
    <t>Learning</t>
  </si>
  <si>
    <t>On Going</t>
  </si>
  <si>
    <t xml:space="preserve">Lifting Journal </t>
  </si>
  <si>
    <t>Books</t>
  </si>
  <si>
    <t>View of self</t>
  </si>
  <si>
    <t>Read</t>
  </si>
  <si>
    <t>Something productive out while relaxing</t>
  </si>
  <si>
    <t>Don’t procrastinate on stressful tasks</t>
  </si>
  <si>
    <t>r</t>
  </si>
  <si>
    <t>To Get</t>
  </si>
  <si>
    <r>
      <t>P</t>
    </r>
    <r>
      <rPr>
        <b/>
        <u val="single"/>
        <sz val="10"/>
        <rFont val="Times New Roman"/>
        <family val="1"/>
      </rPr>
      <t>roductivity</t>
    </r>
  </si>
  <si>
    <t>Class Do Soon</t>
  </si>
  <si>
    <t>Classwork</t>
  </si>
  <si>
    <t>Find</t>
  </si>
  <si>
    <t>Resume</t>
  </si>
  <si>
    <t>Social Habits</t>
  </si>
  <si>
    <t>Uncle</t>
  </si>
  <si>
    <t>Aunt</t>
  </si>
  <si>
    <t>Cousin's wife</t>
  </si>
  <si>
    <t>Group</t>
  </si>
  <si>
    <t>Family-Dad's Side</t>
  </si>
  <si>
    <t>Cousion</t>
  </si>
  <si>
    <t>Cousin's Daughter</t>
  </si>
  <si>
    <t>Games</t>
  </si>
  <si>
    <t>Password</t>
  </si>
  <si>
    <t>General Use</t>
  </si>
  <si>
    <t>dropped</t>
  </si>
  <si>
    <t>Mom</t>
  </si>
  <si>
    <t>Dad</t>
  </si>
  <si>
    <t>Sister</t>
  </si>
  <si>
    <t>Brother</t>
  </si>
  <si>
    <t>Phone</t>
  </si>
  <si>
    <t>Have Open When On Computer</t>
  </si>
  <si>
    <t>Do List</t>
  </si>
  <si>
    <t>Websites to open folder</t>
  </si>
  <si>
    <t>Movies</t>
  </si>
  <si>
    <t>find good mentors</t>
  </si>
  <si>
    <t>watch-heart rate</t>
  </si>
  <si>
    <t>Zhang</t>
  </si>
  <si>
    <t>scientific magazines</t>
  </si>
  <si>
    <t>undo</t>
  </si>
  <si>
    <t>redo</t>
  </si>
  <si>
    <t>bold</t>
  </si>
  <si>
    <t>underline</t>
  </si>
  <si>
    <t>remove formatting</t>
  </si>
  <si>
    <t>Thesaurus</t>
  </si>
  <si>
    <t>"save as" dialog box</t>
  </si>
  <si>
    <t>save</t>
  </si>
  <si>
    <t>find</t>
  </si>
  <si>
    <t>print</t>
  </si>
  <si>
    <t>delete word to left</t>
  </si>
  <si>
    <t>delete word to right</t>
  </si>
  <si>
    <t>move insertion point one word to the right</t>
  </si>
  <si>
    <t>copy format</t>
  </si>
  <si>
    <t>paste format</t>
  </si>
  <si>
    <t>switch to next field</t>
  </si>
  <si>
    <t>minimize all tabs</t>
  </si>
  <si>
    <t>rotate through all tabs</t>
  </si>
  <si>
    <t>Ctrl + Z</t>
  </si>
  <si>
    <t>Ctrl + Y</t>
  </si>
  <si>
    <t>Ctrl + B</t>
  </si>
  <si>
    <t xml:space="preserve">Ctrl + U </t>
  </si>
  <si>
    <t>Ctrl + spacebar</t>
  </si>
  <si>
    <t xml:space="preserve">Shift + F7 </t>
  </si>
  <si>
    <t xml:space="preserve">F12 </t>
  </si>
  <si>
    <t>Ctrl + S</t>
  </si>
  <si>
    <t>Ctrl + F</t>
  </si>
  <si>
    <t>Ctrl + P</t>
  </si>
  <si>
    <t>Ctrl + Backspace</t>
  </si>
  <si>
    <t>Ctrl + Delete</t>
  </si>
  <si>
    <t>Ctrl + Shift + C</t>
  </si>
  <si>
    <t>Ctrl + Shift + V</t>
  </si>
  <si>
    <t>Tab</t>
  </si>
  <si>
    <t>Ctrl + Mouse Scroll</t>
  </si>
  <si>
    <t>Windows Key + M</t>
  </si>
  <si>
    <t>Windows Key + Tab</t>
  </si>
  <si>
    <t>Category</t>
  </si>
  <si>
    <t>Zoom in and out (firefox), scroll extra fast (word)</t>
  </si>
  <si>
    <t>compose</t>
  </si>
  <si>
    <t>reply</t>
  </si>
  <si>
    <t>reply all</t>
  </si>
  <si>
    <t>forward</t>
  </si>
  <si>
    <t>shift + click</t>
  </si>
  <si>
    <t>mute</t>
  </si>
  <si>
    <t>m</t>
  </si>
  <si>
    <t>pops up conversation in a new window</t>
  </si>
  <si>
    <t>f</t>
  </si>
  <si>
    <t>a</t>
  </si>
  <si>
    <t>c</t>
  </si>
  <si>
    <t>Gmail Shortcuts</t>
  </si>
  <si>
    <t>Mental tests</t>
  </si>
  <si>
    <t>Keirsey Bates MBTI personality test at 70 questions long</t>
  </si>
  <si>
    <t>Personality Tests</t>
  </si>
  <si>
    <t>Open the Run Dialog</t>
  </si>
  <si>
    <t xml:space="preserve">Windows Key + R </t>
  </si>
  <si>
    <t>Ctrl + A</t>
  </si>
  <si>
    <t>select all</t>
  </si>
  <si>
    <t>Ctrl + N</t>
  </si>
  <si>
    <t>Ctrl + T</t>
  </si>
  <si>
    <t>open new window</t>
  </si>
  <si>
    <t>open new tab</t>
  </si>
  <si>
    <t>PageUp</t>
  </si>
  <si>
    <t>PageDown</t>
  </si>
  <si>
    <t>Ctrl+HomeMove the cursor to the beginning of the document Ctrl+EndMove the cursor to the end of the document</t>
  </si>
  <si>
    <t>Shift+PageUpSelect everything between the cursor and a page previous</t>
  </si>
  <si>
    <t>Shift+PageDownSelect everything between the cursor and a page after</t>
  </si>
  <si>
    <t>Shift+HomeSelect everything between the cursor and the beginning of the line</t>
  </si>
  <si>
    <t>Shift+Ctrl+HomeSelect everything betweeen the cursor and the beginning of the document</t>
  </si>
  <si>
    <t>Shift+Ctrl+EndSelect everything between the cursor and the end of the document</t>
  </si>
  <si>
    <t>Ctrl + O</t>
  </si>
  <si>
    <t>Alt + Tab</t>
  </si>
  <si>
    <t>back (in browser)</t>
  </si>
  <si>
    <t>Alt + D</t>
  </si>
  <si>
    <t>Windows key + →</t>
  </si>
  <si>
    <t>Alt + ←</t>
  </si>
  <si>
    <t>dock window to right half of screen (windows 7)</t>
  </si>
  <si>
    <t>maximize window (windows 7)</t>
  </si>
  <si>
    <t>Windows key + Shift + →</t>
  </si>
  <si>
    <t>Move window to left monitor (windows 7 w/ dual monitors)</t>
  </si>
  <si>
    <t>Windows key + +</t>
  </si>
  <si>
    <t>Zoom in</t>
  </si>
  <si>
    <t>Windows key + -</t>
  </si>
  <si>
    <t>Zoom out</t>
  </si>
  <si>
    <t>Windows key + F</t>
  </si>
  <si>
    <t>opens search window</t>
  </si>
  <si>
    <t>Firefox</t>
  </si>
  <si>
    <t xml:space="preserve">Ctrl + R </t>
  </si>
  <si>
    <t>refresh</t>
  </si>
  <si>
    <t>Ctrl + W</t>
  </si>
  <si>
    <t>close current window/tab</t>
  </si>
  <si>
    <t>Switch to the 1st, 2nd, 3rd, 4th, etc. tab</t>
  </si>
  <si>
    <t>Ctrl+[0-9]</t>
  </si>
  <si>
    <t>Ctrl + Shift + Tab</t>
  </si>
  <si>
    <t>F12</t>
  </si>
  <si>
    <t>save as (in microsoft office)</t>
  </si>
  <si>
    <t>#glass clinks at a table: n(n+1)/2</t>
  </si>
  <si>
    <t>open</t>
  </si>
  <si>
    <t>Switch to previous window</t>
  </si>
  <si>
    <t>Curser in Address bar (firefox)</t>
  </si>
  <si>
    <t>Home</t>
  </si>
  <si>
    <t>move curser to beginning of line</t>
  </si>
  <si>
    <t>End</t>
  </si>
  <si>
    <t>move curser to end of line</t>
  </si>
  <si>
    <t>Shift + click</t>
  </si>
  <si>
    <t>select new object while keeping previous selected too</t>
  </si>
  <si>
    <t>Windows 7</t>
  </si>
  <si>
    <t>Ctrl + →</t>
  </si>
  <si>
    <t>Windows key + ↑</t>
  </si>
  <si>
    <t>Graded Units</t>
  </si>
  <si>
    <t>A</t>
  </si>
  <si>
    <t>B</t>
  </si>
  <si>
    <t>A+</t>
  </si>
  <si>
    <t>Number of Grade Points</t>
  </si>
  <si>
    <t>SX</t>
  </si>
  <si>
    <t>Nerf guns</t>
  </si>
  <si>
    <t>C</t>
  </si>
  <si>
    <t>C+</t>
  </si>
  <si>
    <t>C-</t>
  </si>
  <si>
    <t>B-</t>
  </si>
  <si>
    <t>B+</t>
  </si>
  <si>
    <t>A-</t>
  </si>
  <si>
    <t>D</t>
  </si>
  <si>
    <t>Vitamins</t>
  </si>
  <si>
    <t>Fun Misc</t>
  </si>
  <si>
    <t>Soon</t>
  </si>
  <si>
    <t>Spring 2010</t>
  </si>
  <si>
    <t>CEE 6640</t>
  </si>
  <si>
    <t>M&amp;AE 5010</t>
  </si>
  <si>
    <t>Transportation, Energy, And Environmental Systems For Sustainable Development</t>
  </si>
  <si>
    <t>EAS 1700</t>
  </si>
  <si>
    <t>Evolution of the Earth and Life</t>
  </si>
  <si>
    <t>Future Enemy Systems</t>
  </si>
  <si>
    <t>M&amp;AE 5430</t>
  </si>
  <si>
    <t>Combustion Processes</t>
  </si>
  <si>
    <t>NSE 4840</t>
  </si>
  <si>
    <t>Introduction to Controlled Fusion: Principles and Technology</t>
  </si>
  <si>
    <t>M&amp;AE 4210</t>
  </si>
  <si>
    <t>Senior Design Project</t>
  </si>
  <si>
    <t>F Gouldin</t>
  </si>
  <si>
    <t>Brandon Hencey</t>
  </si>
  <si>
    <t>Organize</t>
  </si>
  <si>
    <t>MAE 7910 Mechanical and Aerospace Research Conference</t>
  </si>
  <si>
    <t>MAE 6150 Experiments in Materials Processing</t>
  </si>
  <si>
    <t>MAE 5949 Enterprise Engineering Colloquium (also ORIE 9100–9101)</t>
  </si>
  <si>
    <t>MAE 5200 Dimensional Tolerancing in Mechanical Design</t>
  </si>
  <si>
    <t>MAE 5000 Components and Systems: Engineering in a Social Context</t>
  </si>
  <si>
    <t>not offered?</t>
  </si>
  <si>
    <t>MAE 4580 Introduction to Nuclear Science and Engineering (also ECE/TAM 4130)</t>
  </si>
  <si>
    <t>MAE 4570 Space Systems and National Security</t>
  </si>
  <si>
    <t>MAE 6510 Advanced Heat Transfer</t>
  </si>
  <si>
    <t>CEE 4920 Engineers for a Sustainable World</t>
  </si>
  <si>
    <t>CEE 6020 Environmental Seminar</t>
  </si>
  <si>
    <t>CEE 6900 Creativity, Innovation, and Leadership</t>
  </si>
  <si>
    <t>NSE 5450 Energy Seminar (also ECE 5870, MAE 5450)</t>
  </si>
  <si>
    <t>NSE 4130 Introduction to Nuclear Science and Engineering (also AEP/CHEME/ECE/TAM 4130, MAE 4580)</t>
  </si>
  <si>
    <t>ENGRG 4610 Entrepreneurship for Engineers (also MAE 4610, ORIE 4152)</t>
  </si>
  <si>
    <t>MSE 5330 Materials for Energy Production, Storage, and Conversion (also MSE 4330)</t>
  </si>
  <si>
    <t>y</t>
  </si>
  <si>
    <t>LAW 6742 Patent Law</t>
  </si>
  <si>
    <t>spring</t>
  </si>
  <si>
    <t>LAW 6511 Intellectual Property</t>
  </si>
  <si>
    <t>CHEME 6610 Air Pollution Control</t>
  </si>
  <si>
    <t>CHEME 6640 Energy Economics</t>
  </si>
  <si>
    <t>CHEME 6650 Energy Engineering</t>
  </si>
  <si>
    <t>AEP 5520 Physics of Life</t>
  </si>
  <si>
    <t>SYSEN 5100 Applied Systems Engineering (also CEE/CS 5040, ECE/ORIE 5120, MAE 5910)</t>
  </si>
  <si>
    <t>SYSEN 5300 Systems Engineering for the Design and Operation of Reliable Systems (also MAE 5930)</t>
  </si>
  <si>
    <t>prequisite, but with gao</t>
  </si>
  <si>
    <t>BEE 4870 Sustainable Energy Systems</t>
  </si>
  <si>
    <t>NBA 6840 Financing Renewable Energy Ventures I</t>
  </si>
  <si>
    <t>BEE 4010 Renewable Energy Systems</t>
  </si>
  <si>
    <t>CRP 6860 Planning for Sustainable Transportation (also CRP 3860)</t>
  </si>
  <si>
    <t>NBA 6030 Sustainable Global Enterprise</t>
  </si>
  <si>
    <t>NBA 5190 Sustainability as a Driver for Innovation in the Entrepreneurial Organization</t>
  </si>
  <si>
    <t>BIOSM 4650 Sharks: The Biology, Evolution, and Conservation of Sharks and Their Allies</t>
  </si>
  <si>
    <t>summer</t>
  </si>
  <si>
    <t>AEM 6840 Economics of Biofuels: Implications for the Nexus of Agricultural, Energy, and Environmental Policies</t>
  </si>
  <si>
    <t>1-3.</t>
  </si>
  <si>
    <t>not offered</t>
  </si>
  <si>
    <t>DEA 6250 Collaborative Sustainable Building Practice</t>
  </si>
  <si>
    <t>Grade Totals</t>
  </si>
  <si>
    <t>Maintain clean inbox and desktop</t>
  </si>
  <si>
    <t>Laundry</t>
  </si>
  <si>
    <t>Run: cmd</t>
  </si>
  <si>
    <t>Maintenance</t>
  </si>
  <si>
    <t>Optional</t>
  </si>
  <si>
    <t>Run Dialog</t>
  </si>
  <si>
    <t>open DOS window:</t>
  </si>
  <si>
    <t>open programs on startup</t>
  </si>
  <si>
    <t>Run: msconfig</t>
  </si>
  <si>
    <t>Long Term Tasks</t>
  </si>
  <si>
    <t>Acne Meds</t>
  </si>
  <si>
    <t>keep things neat</t>
  </si>
  <si>
    <t>Prepare own meals</t>
  </si>
  <si>
    <t>Final Numbers</t>
  </si>
  <si>
    <t>After Junior Year</t>
  </si>
  <si>
    <t>Source</t>
  </si>
  <si>
    <t>Spot the big five</t>
  </si>
  <si>
    <t>Lion, leopard, elephant, rhino, buffalo</t>
  </si>
  <si>
    <t>Israel</t>
  </si>
  <si>
    <t>Dead Sea</t>
  </si>
  <si>
    <t>watch arora borealis</t>
  </si>
  <si>
    <t>climb a mountain</t>
  </si>
  <si>
    <t>scuba dive on great barrier reef</t>
  </si>
  <si>
    <t>Lesson</t>
  </si>
  <si>
    <t>Windows Key + [number]</t>
  </si>
  <si>
    <t>opens the [number] program on the bottom taskbar</t>
  </si>
  <si>
    <t>KF2V2</t>
  </si>
  <si>
    <t>Pediatrician</t>
  </si>
  <si>
    <t>Doctors</t>
  </si>
  <si>
    <t>Discovery Pediactrics</t>
  </si>
  <si>
    <t>Fax</t>
  </si>
  <si>
    <t>Lawyers</t>
  </si>
  <si>
    <t>Cell</t>
  </si>
  <si>
    <t xml:space="preserve">MEng </t>
  </si>
  <si>
    <t>ECE 5830</t>
  </si>
  <si>
    <t>Introduction To Technical Management</t>
  </si>
  <si>
    <t>MAE 4610</t>
  </si>
  <si>
    <t>Entrepreneurship For Engineers</t>
  </si>
  <si>
    <t>MAE 5459</t>
  </si>
  <si>
    <t>Energy Seminar I</t>
  </si>
  <si>
    <t>Mechanical And Aerospace Engineering Colloquium</t>
  </si>
  <si>
    <t>MAE 7999</t>
  </si>
  <si>
    <t>Enterprise Engineering Colloquium</t>
  </si>
  <si>
    <t>ORIE 9100</t>
  </si>
  <si>
    <t>Systems Engineering For The Design And Operation Of Reliable Systems</t>
  </si>
  <si>
    <t>SYSEN 5320</t>
  </si>
  <si>
    <t>Six Sigma Project</t>
  </si>
  <si>
    <t>MAE 6900</t>
  </si>
  <si>
    <t>Special Investigations in Mechanical and Aerospace Engineering</t>
  </si>
  <si>
    <t>Caggiano,K</t>
  </si>
  <si>
    <t>Oliver Gao</t>
  </si>
  <si>
    <t>Y Gao</t>
  </si>
  <si>
    <t>Fail</t>
  </si>
  <si>
    <t xml:space="preserve">M&amp;AE 5930/SYSEN 5300 </t>
  </si>
  <si>
    <t>Requirements</t>
  </si>
  <si>
    <t>MechE</t>
  </si>
  <si>
    <t>S/U</t>
  </si>
  <si>
    <t>Design Project</t>
  </si>
  <si>
    <t>B Hencey</t>
  </si>
  <si>
    <t>Schneider,G</t>
  </si>
  <si>
    <t>Total Credits:</t>
  </si>
  <si>
    <t>Total MechE Credits:</t>
  </si>
  <si>
    <t>Total  classes</t>
  </si>
  <si>
    <t>Contact person, how contact obtained, purpose of contact, opening statement of interview, how to establish Rapport, questions to ask, follow up: next steps, other notes</t>
  </si>
  <si>
    <t>Address</t>
  </si>
  <si>
    <t>Purpose of Contact</t>
  </si>
  <si>
    <t>Questions</t>
  </si>
  <si>
    <t>Follow Up</t>
  </si>
  <si>
    <t>Interactions</t>
  </si>
  <si>
    <t>Rapport 
(relating to, same wavelength as)</t>
  </si>
  <si>
    <t>Occupation</t>
  </si>
  <si>
    <t>Position</t>
  </si>
  <si>
    <t>Career</t>
  </si>
  <si>
    <t>self improvement: ability surveys, improvement strategic plan</t>
  </si>
  <si>
    <t>Date</t>
  </si>
  <si>
    <t>Lesson Name</t>
  </si>
  <si>
    <t>Dentist</t>
  </si>
  <si>
    <t>Chores</t>
  </si>
  <si>
    <t>Good information sources: magazines and books</t>
  </si>
  <si>
    <t>see spacecraft launch</t>
  </si>
  <si>
    <t>ASAP</t>
  </si>
  <si>
    <t>list of places I have been</t>
  </si>
  <si>
    <t>keep in touch with friends</t>
  </si>
  <si>
    <t>thank people</t>
  </si>
  <si>
    <t>update excel: people, etc</t>
  </si>
  <si>
    <t>Roomba</t>
  </si>
  <si>
    <t>customize ringtones</t>
  </si>
  <si>
    <t>listserves I should be on</t>
  </si>
  <si>
    <t>read do list frequently</t>
  </si>
  <si>
    <t>Wireless Network</t>
  </si>
  <si>
    <t>iPhone</t>
  </si>
  <si>
    <t>Interview Prep</t>
  </si>
  <si>
    <t>SYSEN 5100</t>
  </si>
  <si>
    <t>Systems Engineering</t>
  </si>
  <si>
    <t>Masters GPA</t>
  </si>
  <si>
    <t>Number of Graded Credits</t>
  </si>
  <si>
    <t>Undergrad</t>
  </si>
  <si>
    <t>Masters</t>
  </si>
  <si>
    <t>Number of Courses for letter grade</t>
  </si>
  <si>
    <t>Total Number of Courses</t>
  </si>
  <si>
    <t>Total Number of Credits</t>
  </si>
  <si>
    <t>GPA</t>
  </si>
  <si>
    <t>Overall GPA</t>
  </si>
  <si>
    <t>Pass</t>
  </si>
  <si>
    <t>Audio books for iphone</t>
  </si>
  <si>
    <t>Do Anytime (Computer)</t>
  </si>
  <si>
    <t>groceries</t>
  </si>
  <si>
    <t>groups I should be in</t>
  </si>
  <si>
    <t>bananas</t>
  </si>
  <si>
    <t>protien powder</t>
  </si>
  <si>
    <t>fat free sugar free instant chocolate Jello</t>
  </si>
  <si>
    <t>egg whites</t>
  </si>
  <si>
    <t>fat free cheese</t>
  </si>
  <si>
    <t>chicken breast meat -trimmed</t>
  </si>
  <si>
    <t>Toiletries</t>
  </si>
  <si>
    <t>Toothbrush</t>
  </si>
  <si>
    <t>Toothpaste</t>
  </si>
  <si>
    <t>shaver</t>
  </si>
  <si>
    <t>shaver charger</t>
  </si>
  <si>
    <t>tweezers</t>
  </si>
  <si>
    <t>nail clipper</t>
  </si>
  <si>
    <t>Socks -pairs for all days + workout days</t>
  </si>
  <si>
    <t>Dress Clothes</t>
  </si>
  <si>
    <t>Black Socks</t>
  </si>
  <si>
    <t>Suit/Blazer+Pants</t>
  </si>
  <si>
    <t>Undershirt</t>
  </si>
  <si>
    <t>long pants</t>
  </si>
  <si>
    <t>shorts</t>
  </si>
  <si>
    <t>exercise shorts</t>
  </si>
  <si>
    <t>exercise shirts</t>
  </si>
  <si>
    <t>boxers (for all days +workout days)</t>
  </si>
  <si>
    <t xml:space="preserve">Computer </t>
  </si>
  <si>
    <t>Phone Charger</t>
  </si>
  <si>
    <t>Bluetooth headset and charger depending on trip</t>
  </si>
  <si>
    <t>Other to do</t>
  </si>
  <si>
    <t>back up files on computer/other hardware going on trip</t>
  </si>
  <si>
    <t>turn off power strips</t>
  </si>
  <si>
    <t>Computer Charger</t>
  </si>
  <si>
    <t>Wallet</t>
  </si>
  <si>
    <t>Lifting Gloves</t>
  </si>
  <si>
    <t>Misc.</t>
  </si>
  <si>
    <t>Essentials</t>
  </si>
  <si>
    <t>GRE</t>
  </si>
  <si>
    <t>car maintenance: oil change, etc</t>
  </si>
  <si>
    <t>TA</t>
  </si>
  <si>
    <t>Fun Eventually</t>
  </si>
  <si>
    <t>Distant Future</t>
  </si>
  <si>
    <t>Home command center</t>
  </si>
  <si>
    <t>Fun General</t>
  </si>
  <si>
    <t>Habits</t>
  </si>
  <si>
    <t>Fun Activities</t>
  </si>
  <si>
    <t>Productive</t>
  </si>
  <si>
    <t>Tasks and Social</t>
  </si>
  <si>
    <t>Do Now</t>
  </si>
  <si>
    <t>Tendencies of Persuasion</t>
  </si>
  <si>
    <t>Scientific American</t>
  </si>
  <si>
    <t>GPA w/o A+ (Overall)</t>
  </si>
  <si>
    <t>GPA w/o A+ (Major)</t>
  </si>
  <si>
    <t>GPA w/o A+ (Masters)</t>
  </si>
  <si>
    <t>Self Discipline 5 pillars</t>
  </si>
  <si>
    <t>The five pillars of self-discipline are: Acceptance, Willpower, Hard Work, Industry, and Persistence. Acronym: A Whip</t>
  </si>
  <si>
    <t>Self Discipline article</t>
  </si>
  <si>
    <t>toastmasters</t>
  </si>
  <si>
    <t>Productivity Time Logs</t>
  </si>
  <si>
    <t>Primary</t>
  </si>
  <si>
    <t>Secondary</t>
  </si>
  <si>
    <t>Long Term 2-10 years</t>
  </si>
  <si>
    <t>Long Term: life goals</t>
  </si>
  <si>
    <t>Time logs, or tracking every break and task change, is a powerful tool in increase ones personal productivity; how much they get done with the same work time</t>
  </si>
  <si>
    <t>Time Logs</t>
  </si>
  <si>
    <t>GPA no +/-'s (Overall)</t>
  </si>
  <si>
    <t>GPA no +/-'s (Major)</t>
  </si>
  <si>
    <t>GPA no +/-'s  (Masters)</t>
  </si>
  <si>
    <t>Grade Points w/o +'s/-'s</t>
  </si>
  <si>
    <t>Major Grade Points w/o +/-'s</t>
  </si>
  <si>
    <t>Total Grade Points w/o +'s/-'s</t>
  </si>
  <si>
    <t>Masters Grade Points w/o +'s/-'s</t>
  </si>
  <si>
    <t>GPA w/o A+ (Concentration)</t>
  </si>
  <si>
    <t>GPA no +/-'s (Concentration)</t>
  </si>
  <si>
    <t>Concentration Grade Points</t>
  </si>
  <si>
    <t>Grade Scales</t>
  </si>
  <si>
    <t>E</t>
  </si>
  <si>
    <t>Cornell Scale</t>
  </si>
  <si>
    <t>No A+'s</t>
  </si>
  <si>
    <t>No +'s/-'s</t>
  </si>
  <si>
    <t>get genome sequenced</t>
  </si>
  <si>
    <t>David Martin</t>
  </si>
  <si>
    <t>Cornell Transcript with added Details</t>
  </si>
  <si>
    <t>Quick Summary</t>
  </si>
  <si>
    <t>field</t>
  </si>
  <si>
    <t>Awards</t>
  </si>
  <si>
    <t>Overall</t>
  </si>
  <si>
    <t>Mechanical &amp; Aerospace Engineering</t>
  </si>
  <si>
    <t>Energy and the Environment</t>
  </si>
  <si>
    <t>Masters of Engineering</t>
  </si>
  <si>
    <t>Mechanical Engineering</t>
  </si>
  <si>
    <t>Transcript</t>
  </si>
  <si>
    <t>Blue</t>
  </si>
  <si>
    <t>Undergrad courses counted towards Masters</t>
  </si>
  <si>
    <t>Guest Speakers</t>
  </si>
  <si>
    <t>Grade Scales (for Cornell and for comparison calculations)</t>
  </si>
  <si>
    <t>Cornell's Scale</t>
  </si>
  <si>
    <t>Credit Hours</t>
  </si>
  <si>
    <t>Semester Total</t>
  </si>
  <si>
    <t>Fall 2010</t>
  </si>
  <si>
    <t>Bachelor of Science</t>
  </si>
  <si>
    <t xml:space="preserve"> Deans List, Cum Laude</t>
  </si>
  <si>
    <t>B.S. Major</t>
  </si>
  <si>
    <t>B.S. Concentration</t>
  </si>
  <si>
    <t xml:space="preserve"> Top of Class,  completed in 1 semester</t>
  </si>
  <si>
    <t>Evolution of the Earth/Life</t>
  </si>
  <si>
    <t>Transfer Credits</t>
  </si>
  <si>
    <t>High School</t>
  </si>
  <si>
    <t>AP Test Credit: 8 Tests, average score 4.625/5</t>
  </si>
  <si>
    <t>Summer 2007</t>
  </si>
  <si>
    <t>University of Maryland: Microeconomics</t>
  </si>
  <si>
    <t>Summer 2009</t>
  </si>
  <si>
    <t>Cornell GPA</t>
  </si>
  <si>
    <t>Calculated GPA if no A+'s (4.0 max)</t>
  </si>
  <si>
    <t>Calculated GPA if no +/-'s (A's &amp; B's only)</t>
  </si>
  <si>
    <r>
      <rPr>
        <sz val="10"/>
        <rFont val="Calibri"/>
        <family val="2"/>
      </rPr>
      <t xml:space="preserve">• </t>
    </r>
    <r>
      <rPr>
        <sz val="10"/>
        <rFont val="Arial"/>
        <family val="2"/>
      </rPr>
      <t xml:space="preserve">Cornell's grading scale is the normal college scale (4=A, 3= B) with the inclusion of plus and minus increments, (A+=3.3, A-=3.7) and includes A+ as a 4.3. </t>
    </r>
  </si>
  <si>
    <t>• SX is Cornell's symbol for a course taken pass/fail and earning a pass, used for seminar, gym, etc courses</t>
  </si>
  <si>
    <t>• I completed the masters of engineering in one semester by counting the max of 3 courses/9credits from graduate courses taken in undergrad not used for other cred, then taking 8 courses.</t>
  </si>
  <si>
    <t>• The "top of class" for my masters was awarded through the "Outstanding Achievement Award" at the Mechanical Engineering commencement, and is given to two, sometimes three, of the best students from the pool of mechanical, aerospace, and theoretical and applied mechanics</t>
  </si>
  <si>
    <t>• Fall Semester at Cornell is Late August through mid December.  Spring Semester is Early February through May</t>
  </si>
  <si>
    <t>• Although not published, the best estimate of the average Cornell Engineering GPA is around a 2.9</t>
  </si>
  <si>
    <t>University of Maryland: Physics Electricity &amp; Magnetism, Optics, and relativity</t>
  </si>
  <si>
    <t>date</t>
  </si>
  <si>
    <t>Quantitative</t>
  </si>
  <si>
    <t>Verbal</t>
  </si>
  <si>
    <t>Analytical</t>
  </si>
  <si>
    <t>Junior Year GPA A/B scale</t>
  </si>
  <si>
    <t>GRE registration number</t>
  </si>
  <si>
    <t>Books on Tape</t>
  </si>
  <si>
    <t xml:space="preserve">Positivity </t>
  </si>
  <si>
    <t>Mindset: How You Can Fulfil Your Potential</t>
  </si>
  <si>
    <t xml:space="preserve">Willpower: Rediscovering Our Greatest Strength </t>
  </si>
  <si>
    <t xml:space="preserve">Mindfulness for Beginners: Reclaiming the Present Moment-and Your Life </t>
  </si>
  <si>
    <t>The Social Animal</t>
  </si>
  <si>
    <t>Computer - Ongoing</t>
  </si>
  <si>
    <t>books on tape</t>
  </si>
  <si>
    <t>Publication/Academic</t>
  </si>
  <si>
    <t>we respond most readily to threats that are Intentional, Immoral, Imminent, and Instantaneous. This explains why our response to global warming has been so weak</t>
  </si>
  <si>
    <t>Harvard talk</t>
  </si>
  <si>
    <t>Response to Threats varies by Attributes, not danger</t>
  </si>
  <si>
    <t>Networking-Ongoing</t>
  </si>
  <si>
    <t>Ongoing</t>
  </si>
  <si>
    <t>Investing</t>
  </si>
  <si>
    <t>follow stocks</t>
  </si>
  <si>
    <t>keep portfolio trim, remove unliked stocks</t>
  </si>
  <si>
    <t>Stir Fry</t>
  </si>
  <si>
    <t>Meal</t>
  </si>
  <si>
    <t>Ingredients</t>
  </si>
  <si>
    <t>Directions</t>
  </si>
  <si>
    <t>stir fry it!</t>
  </si>
  <si>
    <t>chicken breast, teriyaki sauce, baby corn, green bell pepers, pasta or rice, shredded carrots,spice</t>
  </si>
  <si>
    <t>Teryaki Chicken</t>
  </si>
  <si>
    <t>place in pan, immerse in 1/3 bottle soy vey, cook oven on high</t>
  </si>
  <si>
    <t>chicken breast, soy very taryaki sauce</t>
  </si>
  <si>
    <t>Asparagus</t>
  </si>
  <si>
    <t>preheat oven to 400, Wash, pat dry, snap off ends, put olive oil, salt, pepper, and garlic in pan, toss asparagus in oil &amp; seasoning, roast ~20 min, or until toasty, o</t>
  </si>
  <si>
    <t>Asparagus, olive oil, salt, pepper, garlic</t>
  </si>
  <si>
    <t>Staying up late needlessly</t>
  </si>
  <si>
    <t>Predictable Irrationality</t>
  </si>
  <si>
    <t>If a person is being irrational, I give them a what-if that recasts them or a group they identify with as the party being harmed...if they have a shred of self-awareness, this usually helps them understand how their prejudices are clouding their judgment.</t>
  </si>
  <si>
    <t>Convincing Irrational People</t>
  </si>
  <si>
    <t>Best letters to save for Bingos in scarbble: STARLINE</t>
  </si>
  <si>
    <t>30-day Challenge</t>
  </si>
  <si>
    <t>smile</t>
  </si>
  <si>
    <t>reading every night</t>
  </si>
  <si>
    <t>meditate 10-15 min daily</t>
  </si>
  <si>
    <t>1 think I'm thankful for every day</t>
  </si>
  <si>
    <t>declutter: place to clean every day</t>
  </si>
  <si>
    <t>Retired hedge fund managers Jim Rogers, George Soros</t>
  </si>
  <si>
    <t>Notable short-sellers / fund managers: Kyle Bass, Steve Eisman, John Paulson, David Einhorn, Jim Chanos</t>
  </si>
  <si>
    <t>Value stock investors: Warren Buffett, Seth Klarman, Donald Yacktman, Bruce Berkowitz</t>
  </si>
  <si>
    <t>Current hedge fund managers: Ray Dalio (macro hedge fund), Daniel Loeb (long-short equity), Carl Icahn (distressed debt), Howard Marks (distressed debt, convertibles, etc), Phil Falcone, T. Boone Pickens (energy titan), Bill Gross (bond portfolio manager), Eric Sprott (precious metals fund manager)</t>
  </si>
  <si>
    <t>Definitions</t>
  </si>
  <si>
    <t>Beta</t>
  </si>
  <si>
    <t>volatility</t>
  </si>
  <si>
    <t>1&lt; means more volatile than market</t>
  </si>
  <si>
    <t>Sharpe Ratio</t>
  </si>
  <si>
    <t>risk adjusted performance</t>
  </si>
  <si>
    <t>&lt;0 means worse performance than a zero risk investment</t>
  </si>
  <si>
    <t>Call</t>
  </si>
  <si>
    <t>Option: right to buy</t>
  </si>
  <si>
    <t>Put</t>
  </si>
  <si>
    <t>bearish</t>
  </si>
  <si>
    <t>bullish</t>
  </si>
  <si>
    <t>Put/Call Ratio</t>
  </si>
  <si>
    <t>Investor sentiment/movement</t>
  </si>
  <si>
    <t>high ratio (more puts) is bearish</t>
  </si>
  <si>
    <t>Option: Right to sell</t>
  </si>
  <si>
    <t>Project/Award</t>
  </si>
  <si>
    <t>Treating Cramps</t>
  </si>
  <si>
    <t>Typically in organized sports, cramps can be treated by stretching, icing, replacing fluid and salt balance (e.g. salty drink), and decreasing activity; often these athletes can return to activity</t>
  </si>
  <si>
    <t>Treating Heat Stroke</t>
  </si>
  <si>
    <t>Heat can still travel from muscles to core, so immediate cooling is critical.  Ideally with whole-body ice water immersion. Other means of rapidly cooling the body, such as ice packing the trunk, groin, neck, and axilla, or wrapping in ice water towels or sheets, are less effective but often adequate.</t>
  </si>
  <si>
    <t>Clubs</t>
  </si>
  <si>
    <t>Habit Tasks</t>
  </si>
  <si>
    <t>list: time spent in "hard focus"</t>
  </si>
  <si>
    <t>Parent's house</t>
  </si>
  <si>
    <t>Weight belt for dips</t>
  </si>
  <si>
    <t>more attention to phone reminders</t>
  </si>
  <si>
    <t>Word to describe me</t>
  </si>
  <si>
    <t>Account Name</t>
  </si>
  <si>
    <t>Gifts</t>
  </si>
  <si>
    <t>Time to double investment: divide 72 by annual growth rate.  E.g. 10% growth: 72/10= 7.2.  (Use 115 for tripling)</t>
  </si>
  <si>
    <t>Time for inflation to erase half of investment; 3% inflation: 70/3 = 23 years</t>
  </si>
  <si>
    <t>Hourly pay = yearly pay/2,000.  e.g. $40,000/2000 = $20/hr</t>
  </si>
  <si>
    <t>Lego Convenctions</t>
  </si>
  <si>
    <t>LinkedIn -keep updated, find friends, add links</t>
  </si>
  <si>
    <t>nerf sword, Sparing Weapons</t>
  </si>
  <si>
    <t>Spacebar</t>
  </si>
  <si>
    <t>page down</t>
  </si>
  <si>
    <t>open last closed tab</t>
  </si>
  <si>
    <t>Smartphones</t>
  </si>
  <si>
    <t>Space Space</t>
  </si>
  <si>
    <t>Period and Capitalization of next sentence</t>
  </si>
  <si>
    <t>* (verizon) or # (AT&amp;T) or 1 (Sprint)</t>
  </si>
  <si>
    <t>Skip voicemail script</t>
  </si>
  <si>
    <t>Google</t>
  </si>
  <si>
    <t>airline &amp; flight</t>
  </si>
  <si>
    <t>define _____</t>
  </si>
  <si>
    <t>defines a word</t>
  </si>
  <si>
    <t>double click word</t>
  </si>
  <si>
    <t>selects word</t>
  </si>
  <si>
    <t>double click + drag</t>
  </si>
  <si>
    <t>selects in one word increments</t>
  </si>
  <si>
    <t>Camera</t>
  </si>
  <si>
    <t>Pre Focus + Shot</t>
  </si>
  <si>
    <t>takes shots faster</t>
  </si>
  <si>
    <t>Powerpoint</t>
  </si>
  <si>
    <t>blacks out slide</t>
  </si>
  <si>
    <t>gives all info</t>
  </si>
  <si>
    <t>types in last number</t>
  </si>
  <si>
    <t>Word Shortcuts (Firefox too)</t>
  </si>
  <si>
    <t>Ctrl + Shift + New</t>
  </si>
  <si>
    <t>open last closed window</t>
  </si>
  <si>
    <t>middle click on link</t>
  </si>
  <si>
    <t>open in new tab</t>
  </si>
  <si>
    <t>For a PC    http://www.phraseexpress.com/</t>
  </si>
  <si>
    <t>For a Mac  http://www.smilesoftware.com/TextExpander/index.html</t>
  </si>
  <si>
    <t>Autotyping Programs</t>
  </si>
  <si>
    <t>Other Tips</t>
  </si>
  <si>
    <t>Use scan &amp; listen programs (e.g. App Prizmo)</t>
  </si>
  <si>
    <t>use good filters for gmail</t>
  </si>
  <si>
    <t>use programs that let you remotely access computers</t>
  </si>
  <si>
    <t>Use dropbox or other cloud programs to use documents from anywhere</t>
  </si>
  <si>
    <t>all finances in one place: mint.com</t>
  </si>
  <si>
    <t>Treating insect bites</t>
  </si>
  <si>
    <t>Cover them with tape, depriving them of oxygen stops itching</t>
  </si>
  <si>
    <t>Sore Throat</t>
  </si>
  <si>
    <t>Marshmallows</t>
  </si>
  <si>
    <t>people, lessons</t>
  </si>
  <si>
    <t>Learn Iphone coding</t>
  </si>
  <si>
    <t>Read strategy and tactics</t>
  </si>
  <si>
    <t xml:space="preserve">How To Win Friends And Influence People </t>
  </si>
  <si>
    <t xml:space="preserve">  -google calendar</t>
  </si>
  <si>
    <t>email filters &amp; labels</t>
  </si>
  <si>
    <t>Purpose</t>
  </si>
  <si>
    <t>Recipes</t>
  </si>
  <si>
    <t>Groceries</t>
  </si>
  <si>
    <t>My Info</t>
  </si>
  <si>
    <t>Useful Info</t>
  </si>
  <si>
    <t>College</t>
  </si>
  <si>
    <t>Family</t>
  </si>
  <si>
    <t>Top regrets of dying: 1 lived true to myself rather than the expectations of others, 2 hadn't worked so hard, 3. expressed feelings, 4. stayed in touch with friends, 5. Let themselves be happier</t>
  </si>
  <si>
    <t>Efficiency</t>
  </si>
  <si>
    <t>Happiness</t>
  </si>
  <si>
    <t>Gratitude</t>
  </si>
  <si>
    <t>WWXD?</t>
  </si>
  <si>
    <t>Self Control</t>
  </si>
  <si>
    <t>Concept</t>
  </si>
  <si>
    <t>Investors to Watch/Emulate</t>
  </si>
  <si>
    <t>Packing</t>
  </si>
  <si>
    <t>Resources</t>
  </si>
  <si>
    <t>Investopedia</t>
  </si>
  <si>
    <t xml:space="preserve">Gurufocus </t>
  </si>
  <si>
    <t>Medical</t>
  </si>
  <si>
    <t>mint.com</t>
  </si>
  <si>
    <t>How to Win Friends and Influence People</t>
  </si>
  <si>
    <t>Convincing effectively</t>
  </si>
  <si>
    <t xml:space="preserve">Arguing is confrontational and win-lose, making it abysmal for winning one to your side.  To convince, use a friendly, sympathetic, appreciative approach.  Let them talk themselves out if they disagree, come with the approach of seeking the same ends through different means, and show you value their feelings/viewpoint like your own.  Let them think ideas are theirs.  Keep them from saying no by giving them questions they say yes to: this alters their position. Talk in terms of their interests. Give them a compliment/reputation to live up to that would make them act in your favor.  Appeal to the nobler motives. Drammatize.  Challenge.  Don't let them know you are changing their mind.  "i may be wrong, lets examine the facts.  make opponent as open minded by being so yourself.      
The greek philosophy for persuasion: Ethos (credibility, emotional bank) Pathos (empathy, emotion) Logos (logic).  Most arguments only focus on Logos, but all are necessary.  </t>
  </si>
  <si>
    <t>Top regrets of the dying</t>
  </si>
  <si>
    <t>guardian article http://www.guardian.co.uk/lifeandstyle/2012/feb/01/top-five-regrets-of-the-dying</t>
  </si>
  <si>
    <t>Feel Good handbook: Procrastination section</t>
  </si>
  <si>
    <t>Method to stop procrastination</t>
  </si>
  <si>
    <t>Method to stop procrastination: Pick one task, list Pros &amp; cons of: procrastinating, then starting task today, picking a time, listing potential obstacles, make realistic goals (make it easy!), break it into steps, work in short spurts, and think positively; analyze idea distortions of task (TIC, TOC)</t>
  </si>
  <si>
    <t>7 habits of highly successful people</t>
  </si>
  <si>
    <t>Make It Stick</t>
  </si>
  <si>
    <t>Star Trek</t>
  </si>
  <si>
    <t>cool costumes: batman</t>
  </si>
  <si>
    <t>movies/TV shows</t>
  </si>
  <si>
    <t>Video Games</t>
  </si>
  <si>
    <t>Sculpting</t>
  </si>
  <si>
    <t xml:space="preserve">Workout                           </t>
  </si>
  <si>
    <t>Physical Therapy: stretches, strengthing</t>
  </si>
  <si>
    <t>More iPod Songs –friends, Download</t>
  </si>
  <si>
    <t>talk with mentors</t>
  </si>
  <si>
    <t>I am capable of immense discipline and time control. Prevention focus and if-then planning to get tasks done. add accountability (programs, my word to others, etc). Forget Limitations. respond instantly</t>
  </si>
  <si>
    <t>Prioritize</t>
  </si>
  <si>
    <t>Analyze importance with consequences, benefits.  Cost of not doing?  Skip, say no, or quickly do away with unimportant tasks</t>
  </si>
  <si>
    <t>Affirmations</t>
  </si>
  <si>
    <t>Daily Audit</t>
  </si>
  <si>
    <t>Goals? Time allocation? What to cut? Lived the day like my last? What loops am I trapped in?</t>
  </si>
  <si>
    <t>Motivation</t>
  </si>
  <si>
    <t>Invent. Help people. Help the planet. Scientific advancement. Transformational teaching. Mentoring. Prestige, $</t>
  </si>
  <si>
    <t>Decide:</t>
  </si>
  <si>
    <t>1. Day's top priority, days goals</t>
  </si>
  <si>
    <t>2. Locations, tools for goals</t>
  </si>
  <si>
    <t>3. Plan Schedule</t>
  </si>
  <si>
    <t>What would X do?  Elon Musk, Batman, Benjamin Franklin, Norman Borlaug, Feynman, Jim Simmons,</t>
  </si>
  <si>
    <t>Focus on Important not urgent. Self awareness of mood, behavior, habits, inefficiencies. Delegate!    Optimize!  Reward Substitution &amp; mental tricks. Sharpen the saw.  There are infinite ways to intelligently improve everything you do.  Productive activities at hand. Check plans, pp, calendar. Block time
Productivity = Intensity * Time.   Selective Procrastination. Avoid switching/multitasking</t>
  </si>
  <si>
    <t>I am immensely greatful for my family, my friends, my successes, my talents, my financial stability, my health, my opportunities, my job, my stuff, being born this century, lack of real dangers, and the wonder In the world I've yet to see.</t>
  </si>
  <si>
    <t xml:space="preserve">I am kind, a role model, tenacious, proactive, a risk taker, creative, dedicated to self improvement, a value creator, productive, and empathy-driven. </t>
  </si>
  <si>
    <t xml:space="preserve">Happiness is a proactive choice. It takes discipline: "Blissipline". Let yourself be happier. Try to be happy. Appreciate. Be positive.  Give yourself credit.  Work hard, pay hard. Do more of what makes you happy. Relax. Control mood with thoughts, meditation, activities. Be altruistic, serve. Savoring, mindfullness, be social. Resilience. Be comfortable being uncomfortable.  </t>
  </si>
  <si>
    <t>medicine</t>
  </si>
  <si>
    <t>shorthand name</t>
  </si>
  <si>
    <t>how learned</t>
  </si>
  <si>
    <t xml:space="preserve">Satisfaction with a career depends on enjoyment of the job’s activities, developing valuable ability/skills, desired degree of interaction with people, opportunity for advancement, level of autonomy, status of the occupation/title, hours, pay, and most importantly, impact on serving a higher cause.  </t>
  </si>
  <si>
    <t>David</t>
  </si>
  <si>
    <t>Six basic tendencies of human behavior come into play in generating a positive response: reciprocation, consistency, social validation, liking, authority and scarcity.    People will react to their sense of self in persuasion. To persuade, personallized, unexpected gifts are powerful
Signal your authority/status/credentials before requests
(e.g. give experience)
Consistency: ask for small commitments first
ideally, voluntary active public commitments.    things that increase liking: similarity to you, cooperate/shared goals, genuine compliments</t>
  </si>
  <si>
    <t>Productivity tips</t>
  </si>
  <si>
    <t xml:space="preserve">http://www.inc.com/ss/15-ways-be-more-productive#14
http://www.robinsharma.com/blog/09/become-the-most-productive-person-you-know/
http://www.huffingtonpost.com/2013/10/30/facts-more-productive_n_4150440.html
http://arkarthick.com/2013/06/11/work-from-home-effectively/?utm_source=feedburner&amp;utm_medium=feed&amp;utm_campaign=Feed%3A+arkarthick+%28arkarthick.com%29
</t>
  </si>
  <si>
    <t xml:space="preserve">break activities (repetitive but not mentally taxing), review productivity at end of day, make use of your bodies natural timetable, prioritize, establish routines, limit email time to routines, batch similar tasks together, take breaks, avoid multitasking, daily brain dumps, wake up early, avoid meetings, no when to turn down requests &amp; tasks, outsource, be physically fit, reassess goals, acknowledge/reward success, limit working to time blocks, race the clock (use timers), optimize sleep schedule, maximize morning productivity, avoid/limit gadgets/internet, praise others to make them more productive, treat willpower as a limited resource, remember that starting a task increases motivation, use shorter bursts of productivity, write/review do lists first thing in morning, avoid clutter, track all useful ideas, organize ideas effectively, ping future self w/ messages, plan the next day ahead of time, set up workspace/need materials the day before, use productivity software, have a separate space for working, </t>
  </si>
  <si>
    <t>Test Strategy</t>
  </si>
  <si>
    <t>Quals Prep</t>
  </si>
  <si>
    <t>Create predicted rubrics, get advice from profs and students, sheets of hints given, exam specific strategy sheets (material, question types &amp; examples, what to memorize, etc), track mistakes</t>
  </si>
  <si>
    <t>Effective Delegation</t>
  </si>
  <si>
    <t>https://www.youtube.com/watch?v=oTugjssqOT0</t>
  </si>
  <si>
    <t>Delegate w/ Authority and responsibility.  Do the ugliest job yourself, so the others see.
Specific thing, date, and time. Specific penalty and reward
challenge. Don't under delegate
Give objectives not procedures
Give relative importance of tasks
Reinforce behavior, be proud, praise, thanks
Meetings need Agenda, scribe w/ key info sent out,
Email tasks to only one person</t>
  </si>
  <si>
    <t>Why Happiness is the New Productivity</t>
  </si>
  <si>
    <t>https://www.youtube.com/watch?v=T8ZFU4FoNvY</t>
  </si>
  <si>
    <t>Productivity is maximized in a state of flow. This means focusing on happiness, not productivity
happiness can't be tied to goals
Blissipline (staying in flow/happy with discipline)
3 end goals: Experience, Growth, and Contributions</t>
  </si>
  <si>
    <t>Designing graphs:</t>
  </si>
  <si>
    <t>The Craft of Research</t>
  </si>
  <si>
    <t xml:space="preserve">Do not include background info or analysis on graphs
Distinguish graphs presenting similar data
Insert labels, lines, etc to help show reader how data supports points
Introduce table or figure with a sentence that describes how to interpret it
Exclude irrelevant data
Avoid background shading, mixing vertical and horizontal lines, icons, unnecessary 3D, color when unnecessary, 
For long tables, include spaced colored rows to make easier to read
Check: all axes etc are labeled?
For research papers, exclude graph titles and put that information in the figure caption 
Label on the image rather than a legend where possible. 
Choose variables that make lines go up, supports point
</t>
  </si>
  <si>
    <t>Anything worth remembering from life, good articles or talks, etc</t>
  </si>
  <si>
    <t>Fan conventions</t>
  </si>
  <si>
    <t xml:space="preserve">Kenya </t>
  </si>
  <si>
    <t>Google Calendar Task Colors</t>
  </si>
  <si>
    <t>Other Google Calendars</t>
  </si>
  <si>
    <t>Short term &amp; Scheduling</t>
  </si>
  <si>
    <t>google calendars</t>
  </si>
  <si>
    <r>
      <rPr>
        <sz val="10"/>
        <color indexed="11"/>
        <rFont val="Arial"/>
        <family val="2"/>
      </rPr>
      <t>1) daily tasks</t>
    </r>
    <r>
      <rPr>
        <sz val="10"/>
        <rFont val="Arial"/>
        <family val="2"/>
      </rPr>
      <t xml:space="preserve">, 2) </t>
    </r>
    <r>
      <rPr>
        <sz val="10"/>
        <color indexed="51"/>
        <rFont val="Arial"/>
        <family val="2"/>
      </rPr>
      <t>scheduled commitments</t>
    </r>
    <r>
      <rPr>
        <sz val="10"/>
        <rFont val="Arial"/>
        <family val="2"/>
      </rPr>
      <t>,</t>
    </r>
    <r>
      <rPr>
        <sz val="10"/>
        <color indexed="12"/>
        <rFont val="Arial"/>
        <family val="2"/>
      </rPr>
      <t xml:space="preserve"> 3) time blocking</t>
    </r>
  </si>
  <si>
    <t>meetings scheduling: https://warsinger.youcanbook.me</t>
  </si>
  <si>
    <t xml:space="preserve">Weekly do lists: </t>
  </si>
  <si>
    <t>microtasks (&lt;2 min), waiting on tasks, emails,  calls, at home, errands, to read, short tasks, brain dead tasks, to buy</t>
  </si>
  <si>
    <t>Managing &amp; Progress tracking</t>
  </si>
  <si>
    <t>Collaborator tracking (paper)</t>
  </si>
  <si>
    <t>track &amp; schedule follow ups with collaborators. Check list: Mondays. Evaluate with +/- on Fridays</t>
  </si>
  <si>
    <t>Long term</t>
  </si>
  <si>
    <t>Project Do List (paper)</t>
  </si>
  <si>
    <t>A comprehensive life-long compilation document. Like a renaissance era  "commonplace book"</t>
  </si>
  <si>
    <t>Tabs:</t>
  </si>
  <si>
    <t xml:space="preserve">     Do List</t>
  </si>
  <si>
    <t>everything to do, long term, quick and long items</t>
  </si>
  <si>
    <t xml:space="preserve">     Goals</t>
  </si>
  <si>
    <t>Things that are organized</t>
  </si>
  <si>
    <t>Bookmarks</t>
  </si>
  <si>
    <t>Life lessons</t>
  </si>
  <si>
    <t>Potential Research: R, Projects,</t>
  </si>
  <si>
    <t>Magazines</t>
  </si>
  <si>
    <t>File Folders</t>
  </si>
  <si>
    <t>Checklists</t>
  </si>
  <si>
    <t>Email organization</t>
  </si>
  <si>
    <t>labels: Action needed, waiting on</t>
  </si>
  <si>
    <t>Tools: Boomerang: return to inbox if no reply, send if no reply</t>
  </si>
  <si>
    <t>Auto-labeling folders:</t>
  </si>
  <si>
    <t>Productivity Assessment</t>
  </si>
  <si>
    <t>RescueTime</t>
  </si>
  <si>
    <t>Screentime</t>
  </si>
  <si>
    <t>Leachblock/Chrome Nanny</t>
  </si>
  <si>
    <t>Reminders and mind</t>
  </si>
  <si>
    <t>cell-phone lock screen</t>
  </si>
  <si>
    <t>Life.xls (This Document)</t>
  </si>
  <si>
    <t>X Video Game</t>
  </si>
  <si>
    <t>Music</t>
  </si>
  <si>
    <t xml:space="preserve">       Organization Methods Summary</t>
  </si>
  <si>
    <t>Please customize this document for yourself and delete placeholders/examples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</si>
</sst>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0000000"/>
    <numFmt numFmtId="172" formatCode="0.000000000"/>
    <numFmt numFmtId="173" formatCode="&quot;$&quot;#,##0"/>
  </numFmts>
  <fonts count="165">
    <font>
      <sz val="10"/>
      <name val="Arial"/>
      <family val="0"/>
    </font>
    <font>
      <sz val="8"/>
      <name val="Arial"/>
      <family val="2"/>
    </font>
    <font>
      <sz val="10"/>
      <color indexed="17"/>
      <name val="Arial"/>
      <family val="2"/>
    </font>
    <font>
      <b/>
      <sz val="10"/>
      <name val="Arial"/>
      <family val="2"/>
    </font>
    <font>
      <sz val="10"/>
      <color indexed="22"/>
      <name val="Arial"/>
      <family val="2"/>
    </font>
    <font>
      <u val="single"/>
      <sz val="10"/>
      <name val="Arial"/>
      <family val="2"/>
    </font>
    <font>
      <u val="single"/>
      <sz val="10"/>
      <color indexed="17"/>
      <name val="Arial"/>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sz val="10"/>
      <color indexed="12"/>
      <name val="Times New Roman"/>
      <family val="1"/>
    </font>
    <font>
      <b/>
      <u val="single"/>
      <sz val="10"/>
      <name val="Times New Roman"/>
      <family val="1"/>
    </font>
    <font>
      <sz val="12"/>
      <name val="Times New Roman"/>
      <family val="1"/>
    </font>
    <font>
      <sz val="10"/>
      <name val="Calibri"/>
      <family val="2"/>
    </font>
    <font>
      <sz val="7.5"/>
      <name val="Arial"/>
      <family val="2"/>
    </font>
    <font>
      <b/>
      <u val="single"/>
      <sz val="10"/>
      <name val="Arial"/>
      <family val="2"/>
    </font>
    <font>
      <b/>
      <sz val="12"/>
      <name val="Arial"/>
      <family val="2"/>
    </font>
    <font>
      <b/>
      <sz val="11"/>
      <name val="Arial"/>
      <family val="2"/>
    </font>
    <font>
      <sz val="16"/>
      <name val="Arial"/>
      <family val="2"/>
    </font>
    <font>
      <sz val="10"/>
      <color indexed="8"/>
      <name val="Calibri"/>
      <family val="2"/>
    </font>
    <font>
      <sz val="11"/>
      <name val="Calibri"/>
      <family val="2"/>
    </font>
    <font>
      <sz val="10"/>
      <name val="Arial Unicode MS"/>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2"/>
      <name val="Times New Roman"/>
      <family val="1"/>
    </font>
    <font>
      <b/>
      <u val="single"/>
      <sz val="10"/>
      <color indexed="11"/>
      <name val="Times New Roman"/>
      <family val="1"/>
    </font>
    <font>
      <sz val="10"/>
      <color indexed="10"/>
      <name val="Times New Roman"/>
      <family val="1"/>
    </font>
    <font>
      <sz val="10"/>
      <color indexed="51"/>
      <name val="Times New Roman"/>
      <family val="1"/>
    </font>
    <font>
      <sz val="10"/>
      <color indexed="14"/>
      <name val="Times New Roman"/>
      <family val="1"/>
    </font>
    <font>
      <sz val="10"/>
      <color indexed="29"/>
      <name val="Times New Roman"/>
      <family val="1"/>
    </font>
    <font>
      <b/>
      <u val="single"/>
      <sz val="10"/>
      <color indexed="29"/>
      <name val="Times New Roman"/>
      <family val="1"/>
    </font>
    <font>
      <sz val="10"/>
      <color indexed="17"/>
      <name val="Times New Roman"/>
      <family val="1"/>
    </font>
    <font>
      <b/>
      <u val="single"/>
      <sz val="10"/>
      <color indexed="14"/>
      <name val="Times New Roman"/>
      <family val="1"/>
    </font>
    <font>
      <sz val="10"/>
      <color indexed="11"/>
      <name val="Times New Roman"/>
      <family val="1"/>
    </font>
    <font>
      <b/>
      <u val="single"/>
      <sz val="10"/>
      <color indexed="51"/>
      <name val="Times New Roman"/>
      <family val="1"/>
    </font>
    <font>
      <u val="single"/>
      <sz val="10"/>
      <color indexed="51"/>
      <name val="Times New Roman"/>
      <family val="1"/>
    </font>
    <font>
      <sz val="10"/>
      <color indexed="57"/>
      <name val="Times New Roman"/>
      <family val="1"/>
    </font>
    <font>
      <sz val="9"/>
      <color indexed="63"/>
      <name val="Verdana"/>
      <family val="2"/>
    </font>
    <font>
      <sz val="10.5"/>
      <color indexed="8"/>
      <name val="Tahoma"/>
      <family val="2"/>
    </font>
    <font>
      <b/>
      <sz val="10"/>
      <color indexed="10"/>
      <name val="Arial"/>
      <family val="2"/>
    </font>
    <font>
      <b/>
      <u val="single"/>
      <sz val="10"/>
      <color indexed="53"/>
      <name val="Times New Roman"/>
      <family val="1"/>
    </font>
    <font>
      <b/>
      <u val="single"/>
      <sz val="10"/>
      <color indexed="12"/>
      <name val="Times New Roman"/>
      <family val="1"/>
    </font>
    <font>
      <sz val="10"/>
      <color indexed="23"/>
      <name val="Arial"/>
      <family val="2"/>
    </font>
    <font>
      <b/>
      <sz val="10"/>
      <color indexed="23"/>
      <name val="Arial"/>
      <family val="2"/>
    </font>
    <font>
      <sz val="10"/>
      <color indexed="9"/>
      <name val="Arial"/>
      <family val="2"/>
    </font>
    <font>
      <sz val="10"/>
      <color indexed="30"/>
      <name val="Arial"/>
      <family val="2"/>
    </font>
    <font>
      <u val="single"/>
      <sz val="10"/>
      <color indexed="30"/>
      <name val="Arial"/>
      <family val="2"/>
    </font>
    <font>
      <b/>
      <sz val="10"/>
      <color indexed="8"/>
      <name val="Times New Roman"/>
      <family val="1"/>
    </font>
    <font>
      <b/>
      <sz val="10"/>
      <color indexed="55"/>
      <name val="Arial"/>
      <family val="2"/>
    </font>
    <font>
      <sz val="10"/>
      <color indexed="55"/>
      <name val="Arial"/>
      <family val="2"/>
    </font>
    <font>
      <i/>
      <sz val="10"/>
      <color indexed="12"/>
      <name val="Arial"/>
      <family val="2"/>
    </font>
    <font>
      <sz val="10"/>
      <color indexed="63"/>
      <name val="Tahoma"/>
      <family val="2"/>
    </font>
    <font>
      <b/>
      <u val="single"/>
      <sz val="10"/>
      <color indexed="57"/>
      <name val="Times New Roman"/>
      <family val="1"/>
    </font>
    <font>
      <sz val="10"/>
      <color indexed="53"/>
      <name val="Times New Roman"/>
      <family val="1"/>
    </font>
    <font>
      <b/>
      <u val="single"/>
      <sz val="10"/>
      <color indexed="50"/>
      <name val="Times New Roman"/>
      <family val="1"/>
    </font>
    <font>
      <b/>
      <u val="single"/>
      <sz val="10"/>
      <color indexed="17"/>
      <name val="Times New Roman"/>
      <family val="1"/>
    </font>
    <font>
      <b/>
      <u val="single"/>
      <sz val="10"/>
      <color indexed="40"/>
      <name val="Times New Roman"/>
      <family val="1"/>
    </font>
    <font>
      <b/>
      <u val="single"/>
      <sz val="10"/>
      <color indexed="46"/>
      <name val="Times New Roman"/>
      <family val="1"/>
    </font>
    <font>
      <sz val="10"/>
      <color indexed="23"/>
      <name val="Times New Roman"/>
      <family val="1"/>
    </font>
    <font>
      <b/>
      <u val="single"/>
      <sz val="10"/>
      <color indexed="52"/>
      <name val="Times New Roman"/>
      <family val="1"/>
    </font>
    <font>
      <b/>
      <u val="single"/>
      <sz val="10"/>
      <color indexed="10"/>
      <name val="Times New Roman"/>
      <family val="1"/>
    </font>
    <font>
      <sz val="10"/>
      <color indexed="55"/>
      <name val="Times New Roman"/>
      <family val="1"/>
    </font>
    <font>
      <sz val="10"/>
      <color indexed="16"/>
      <name val="Times New Roman"/>
      <family val="1"/>
    </font>
    <font>
      <b/>
      <u val="single"/>
      <sz val="10"/>
      <color indexed="55"/>
      <name val="Times New Roman"/>
      <family val="1"/>
    </font>
    <font>
      <sz val="10"/>
      <color indexed="40"/>
      <name val="Times New Roman"/>
      <family val="1"/>
    </font>
    <font>
      <b/>
      <sz val="10"/>
      <color indexed="14"/>
      <name val="Arial"/>
      <family val="2"/>
    </font>
    <font>
      <b/>
      <sz val="10"/>
      <color indexed="12"/>
      <name val="Arial"/>
      <family val="2"/>
    </font>
    <font>
      <b/>
      <sz val="10"/>
      <color indexed="51"/>
      <name val="Arial"/>
      <family val="2"/>
    </font>
    <font>
      <b/>
      <sz val="14"/>
      <name val="Arial"/>
      <family val="2"/>
    </font>
    <font>
      <sz val="10"/>
      <color indexed="11"/>
      <name val="Arial"/>
      <family val="2"/>
    </font>
    <font>
      <sz val="10"/>
      <color indexed="51"/>
      <name val="Arial"/>
      <family val="2"/>
    </font>
    <font>
      <b/>
      <sz val="10"/>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9900"/>
      <name val="Times New Roman"/>
      <family val="1"/>
    </font>
    <font>
      <b/>
      <u val="single"/>
      <sz val="10"/>
      <color rgb="FF00FF00"/>
      <name val="Times New Roman"/>
      <family val="1"/>
    </font>
    <font>
      <sz val="10"/>
      <color rgb="FFFF0000"/>
      <name val="Times New Roman"/>
      <family val="1"/>
    </font>
    <font>
      <sz val="10"/>
      <color theme="5"/>
      <name val="Times New Roman"/>
      <family val="1"/>
    </font>
    <font>
      <sz val="10"/>
      <color theme="9"/>
      <name val="Times New Roman"/>
      <family val="1"/>
    </font>
    <font>
      <sz val="10"/>
      <color theme="8"/>
      <name val="Times New Roman"/>
      <family val="1"/>
    </font>
    <font>
      <sz val="10"/>
      <color theme="4" tint="0.5999900102615356"/>
      <name val="Times New Roman"/>
      <family val="1"/>
    </font>
    <font>
      <b/>
      <u val="single"/>
      <sz val="10"/>
      <color theme="4" tint="0.5999900102615356"/>
      <name val="Times New Roman"/>
      <family val="1"/>
    </font>
    <font>
      <sz val="10"/>
      <color theme="7"/>
      <name val="Times New Roman"/>
      <family val="1"/>
    </font>
    <font>
      <b/>
      <u val="single"/>
      <sz val="10"/>
      <color theme="9"/>
      <name val="Times New Roman"/>
      <family val="1"/>
    </font>
    <font>
      <sz val="10"/>
      <color theme="6"/>
      <name val="Times New Roman"/>
      <family val="1"/>
    </font>
    <font>
      <b/>
      <u val="single"/>
      <sz val="10"/>
      <color theme="5"/>
      <name val="Times New Roman"/>
      <family val="1"/>
    </font>
    <font>
      <u val="single"/>
      <sz val="10"/>
      <color theme="5"/>
      <name val="Times New Roman"/>
      <family val="1"/>
    </font>
    <font>
      <sz val="10"/>
      <color rgb="FFFF0066"/>
      <name val="Times New Roman"/>
      <family val="1"/>
    </font>
    <font>
      <sz val="10"/>
      <color theme="6" tint="-0.24997000396251678"/>
      <name val="Times New Roman"/>
      <family val="1"/>
    </font>
    <font>
      <sz val="10"/>
      <color rgb="FF339966"/>
      <name val="Times New Roman"/>
      <family val="1"/>
    </font>
    <font>
      <sz val="10"/>
      <color theme="7"/>
      <name val="Arial"/>
      <family val="2"/>
    </font>
    <font>
      <sz val="10"/>
      <color theme="8"/>
      <name val="Arial"/>
      <family val="2"/>
    </font>
    <font>
      <u val="single"/>
      <sz val="10"/>
      <color theme="7"/>
      <name val="Arial"/>
      <family val="2"/>
    </font>
    <font>
      <sz val="9"/>
      <color rgb="FF333333"/>
      <name val="Verdana"/>
      <family val="2"/>
    </font>
    <font>
      <u val="single"/>
      <sz val="10"/>
      <color theme="8"/>
      <name val="Arial"/>
      <family val="2"/>
    </font>
    <font>
      <sz val="10.5"/>
      <color rgb="FF000000"/>
      <name val="Tahoma"/>
      <family val="2"/>
    </font>
    <font>
      <b/>
      <sz val="10"/>
      <color theme="4"/>
      <name val="Arial"/>
      <family val="2"/>
    </font>
    <font>
      <b/>
      <u val="single"/>
      <sz val="10"/>
      <color rgb="FFFF7401"/>
      <name val="Times New Roman"/>
      <family val="1"/>
    </font>
    <font>
      <b/>
      <u val="single"/>
      <sz val="10"/>
      <color rgb="FF0000FF"/>
      <name val="Times New Roman"/>
      <family val="1"/>
    </font>
    <font>
      <sz val="10"/>
      <color rgb="FF0000FF"/>
      <name val="Times New Roman"/>
      <family val="1"/>
    </font>
    <font>
      <sz val="10"/>
      <color theme="0" tint="-0.4999699890613556"/>
      <name val="Arial"/>
      <family val="2"/>
    </font>
    <font>
      <b/>
      <sz val="10"/>
      <color theme="0" tint="-0.4999699890613556"/>
      <name val="Arial"/>
      <family val="2"/>
    </font>
    <font>
      <sz val="10"/>
      <color theme="0"/>
      <name val="Arial"/>
      <family val="2"/>
    </font>
    <font>
      <sz val="10"/>
      <color rgb="FF0070C0"/>
      <name val="Arial"/>
      <family val="2"/>
    </font>
    <font>
      <u val="single"/>
      <sz val="10"/>
      <color rgb="FF0070C0"/>
      <name val="Arial"/>
      <family val="2"/>
    </font>
    <font>
      <b/>
      <sz val="10"/>
      <color theme="1"/>
      <name val="Times New Roman"/>
      <family val="1"/>
    </font>
    <font>
      <b/>
      <sz val="10"/>
      <color theme="0" tint="-0.3499799966812134"/>
      <name val="Arial"/>
      <family val="2"/>
    </font>
    <font>
      <sz val="10"/>
      <color theme="0" tint="-0.3499799966812134"/>
      <name val="Arial"/>
      <family val="2"/>
    </font>
    <font>
      <i/>
      <sz val="10"/>
      <color rgb="FF0000FF"/>
      <name val="Arial"/>
      <family val="2"/>
    </font>
    <font>
      <sz val="10"/>
      <color rgb="FF2A2A2A"/>
      <name val="Tahoma"/>
      <family val="2"/>
    </font>
    <font>
      <b/>
      <u val="single"/>
      <sz val="10"/>
      <color rgb="FF339966"/>
      <name val="Times New Roman"/>
      <family val="1"/>
    </font>
    <font>
      <sz val="10"/>
      <color rgb="FFFF7401"/>
      <name val="Times New Roman"/>
      <family val="1"/>
    </font>
    <font>
      <sz val="10"/>
      <color theme="4"/>
      <name val="Times New Roman"/>
      <family val="1"/>
    </font>
    <font>
      <b/>
      <u val="single"/>
      <sz val="10"/>
      <color rgb="FFFF0066"/>
      <name val="Times New Roman"/>
      <family val="1"/>
    </font>
    <font>
      <b/>
      <u val="single"/>
      <sz val="10"/>
      <color rgb="FF99CC00"/>
      <name val="Times New Roman"/>
      <family val="1"/>
    </font>
    <font>
      <b/>
      <u val="single"/>
      <sz val="10"/>
      <color theme="7"/>
      <name val="Times New Roman"/>
      <family val="1"/>
    </font>
    <font>
      <b/>
      <u val="single"/>
      <sz val="10"/>
      <color rgb="FF00B0F0"/>
      <name val="Times New Roman"/>
      <family val="1"/>
    </font>
    <font>
      <b/>
      <u val="single"/>
      <sz val="10"/>
      <color theme="9" tint="0.5999900102615356"/>
      <name val="Times New Roman"/>
      <family val="1"/>
    </font>
    <font>
      <sz val="10"/>
      <color theme="0" tint="-0.4999699890613556"/>
      <name val="Times New Roman"/>
      <family val="1"/>
    </font>
    <font>
      <b/>
      <u val="single"/>
      <sz val="10"/>
      <color rgb="FFFF9900"/>
      <name val="Times New Roman"/>
      <family val="1"/>
    </font>
    <font>
      <b/>
      <u val="single"/>
      <sz val="10"/>
      <color rgb="FFFF0000"/>
      <name val="Times New Roman"/>
      <family val="1"/>
    </font>
    <font>
      <sz val="10"/>
      <color rgb="FF999999"/>
      <name val="Times New Roman"/>
      <family val="1"/>
    </font>
    <font>
      <sz val="10"/>
      <color theme="4" tint="-0.4999699890613556"/>
      <name val="Times New Roman"/>
      <family val="1"/>
    </font>
    <font>
      <b/>
      <u val="single"/>
      <sz val="10"/>
      <color theme="0" tint="-0.3499799966812134"/>
      <name val="Times New Roman"/>
      <family val="1"/>
    </font>
    <font>
      <sz val="10"/>
      <color theme="4" tint="0.39998000860214233"/>
      <name val="Times New Roman"/>
      <family val="1"/>
    </font>
    <font>
      <b/>
      <u val="single"/>
      <sz val="10"/>
      <color theme="8"/>
      <name val="Times New Roman"/>
      <family val="1"/>
    </font>
    <font>
      <sz val="10"/>
      <color rgb="FF00B0F0"/>
      <name val="Times New Roman"/>
      <family val="1"/>
    </font>
    <font>
      <b/>
      <sz val="10"/>
      <color rgb="FFFF0000"/>
      <name val="Arial"/>
      <family val="2"/>
    </font>
    <font>
      <b/>
      <sz val="10"/>
      <color theme="9"/>
      <name val="Arial"/>
      <family val="2"/>
    </font>
    <font>
      <b/>
      <sz val="10"/>
      <color theme="8"/>
      <name val="Arial"/>
      <family val="2"/>
    </font>
    <font>
      <b/>
      <sz val="10"/>
      <color rgb="FFFF0066"/>
      <name val="Arial"/>
      <family val="2"/>
    </font>
    <font>
      <b/>
      <sz val="10"/>
      <color theme="5"/>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medium"/>
      <top style="thin"/>
      <bottom style="medium"/>
    </border>
    <border>
      <left style="thin"/>
      <right style="medium"/>
      <top>
        <color indexed="63"/>
      </top>
      <bottom style="thin"/>
    </border>
    <border>
      <left style="thin"/>
      <right style="medium"/>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8" fillId="0" borderId="0" applyNumberFormat="0" applyFill="0" applyBorder="0" applyAlignment="0" applyProtection="0"/>
    <xf numFmtId="0" fontId="96" fillId="29"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7"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0" fillId="0" borderId="0">
      <alignment/>
      <protection/>
    </xf>
    <xf numFmtId="0" fontId="0" fillId="0" borderId="0">
      <alignment/>
      <protection/>
    </xf>
    <xf numFmtId="0" fontId="90" fillId="0" borderId="0">
      <alignment/>
      <protection/>
    </xf>
    <xf numFmtId="0" fontId="0" fillId="32" borderId="7" applyNumberFormat="0" applyFont="0" applyAlignment="0" applyProtection="0"/>
    <xf numFmtId="0" fontId="103" fillId="27"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24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10" xfId="0" applyBorder="1" applyAlignment="1">
      <alignment/>
    </xf>
    <xf numFmtId="0" fontId="0" fillId="0" borderId="11" xfId="0" applyBorder="1" applyAlignment="1">
      <alignment/>
    </xf>
    <xf numFmtId="0" fontId="2" fillId="0" borderId="12" xfId="0" applyFont="1" applyBorder="1" applyAlignment="1">
      <alignment/>
    </xf>
    <xf numFmtId="0" fontId="0" fillId="0" borderId="13" xfId="0" applyBorder="1" applyAlignment="1">
      <alignment/>
    </xf>
    <xf numFmtId="0" fontId="0" fillId="0" borderId="14" xfId="0" applyBorder="1" applyAlignment="1">
      <alignment/>
    </xf>
    <xf numFmtId="0" fontId="5" fillId="0" borderId="15"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0" borderId="0" xfId="0" applyFont="1" applyBorder="1" applyAlignment="1">
      <alignment/>
    </xf>
    <xf numFmtId="0" fontId="3" fillId="0" borderId="20" xfId="0" applyFont="1" applyBorder="1" applyAlignment="1">
      <alignment/>
    </xf>
    <xf numFmtId="0" fontId="5" fillId="0" borderId="22" xfId="0" applyFont="1" applyBorder="1" applyAlignment="1">
      <alignment/>
    </xf>
    <xf numFmtId="0" fontId="2" fillId="0" borderId="18" xfId="0" applyFont="1" applyBorder="1" applyAlignment="1">
      <alignment/>
    </xf>
    <xf numFmtId="0" fontId="7" fillId="0" borderId="0" xfId="53" applyAlignment="1" applyProtection="1">
      <alignment/>
      <protection/>
    </xf>
    <xf numFmtId="0" fontId="10" fillId="0" borderId="0" xfId="0" applyFont="1" applyAlignment="1">
      <alignment/>
    </xf>
    <xf numFmtId="0" fontId="0" fillId="0" borderId="0" xfId="0" applyFont="1" applyAlignment="1">
      <alignment/>
    </xf>
    <xf numFmtId="0" fontId="107" fillId="0" borderId="0" xfId="0" applyFont="1" applyAlignment="1">
      <alignment horizontal="left" vertical="top"/>
    </xf>
    <xf numFmtId="0" fontId="108" fillId="0" borderId="0" xfId="0" applyFont="1" applyAlignment="1">
      <alignment horizontal="left" vertical="top"/>
    </xf>
    <xf numFmtId="0" fontId="12" fillId="0" borderId="0" xfId="0" applyFont="1" applyAlignment="1">
      <alignment/>
    </xf>
    <xf numFmtId="0" fontId="109" fillId="0" borderId="0" xfId="0" applyFont="1" applyAlignment="1">
      <alignment/>
    </xf>
    <xf numFmtId="0" fontId="110" fillId="0" borderId="0" xfId="0" applyFont="1" applyAlignment="1">
      <alignment/>
    </xf>
    <xf numFmtId="0" fontId="111" fillId="0" borderId="0" xfId="0" applyFont="1" applyAlignment="1">
      <alignment/>
    </xf>
    <xf numFmtId="0" fontId="112" fillId="0" borderId="0" xfId="0" applyFont="1" applyAlignment="1">
      <alignment/>
    </xf>
    <xf numFmtId="0" fontId="113" fillId="0" borderId="0" xfId="0" applyFont="1" applyAlignment="1">
      <alignment horizontal="left" vertical="top"/>
    </xf>
    <xf numFmtId="0" fontId="111" fillId="0" borderId="0" xfId="0" applyFont="1" applyAlignment="1">
      <alignment horizontal="left" vertical="top"/>
    </xf>
    <xf numFmtId="0" fontId="114" fillId="0" borderId="0" xfId="0" applyFont="1" applyAlignment="1">
      <alignment horizontal="left" vertical="top"/>
    </xf>
    <xf numFmtId="0" fontId="115" fillId="0" borderId="0" xfId="0" applyFont="1" applyAlignment="1">
      <alignment/>
    </xf>
    <xf numFmtId="0" fontId="116" fillId="0" borderId="0" xfId="0" applyFont="1" applyAlignment="1">
      <alignment/>
    </xf>
    <xf numFmtId="0" fontId="117" fillId="0" borderId="0" xfId="0" applyFont="1" applyAlignment="1">
      <alignment horizontal="left" vertical="top"/>
    </xf>
    <xf numFmtId="0" fontId="118" fillId="0" borderId="0" xfId="0" applyFont="1" applyAlignment="1">
      <alignment/>
    </xf>
    <xf numFmtId="0" fontId="10" fillId="0" borderId="0" xfId="0" applyFont="1" applyAlignment="1">
      <alignment/>
    </xf>
    <xf numFmtId="0" fontId="0" fillId="0" borderId="0" xfId="0" applyFont="1" applyAlignment="1">
      <alignment wrapText="1"/>
    </xf>
    <xf numFmtId="0" fontId="12" fillId="0" borderId="0" xfId="0" applyFont="1" applyAlignment="1">
      <alignment/>
    </xf>
    <xf numFmtId="0" fontId="7" fillId="0" borderId="0" xfId="53" applyFont="1" applyAlignment="1" applyProtection="1">
      <alignment/>
      <protection/>
    </xf>
    <xf numFmtId="0" fontId="119" fillId="0" borderId="0" xfId="0" applyFont="1" applyAlignment="1">
      <alignment/>
    </xf>
    <xf numFmtId="0" fontId="13" fillId="0" borderId="0" xfId="0" applyFont="1" applyAlignment="1">
      <alignment/>
    </xf>
    <xf numFmtId="0" fontId="0" fillId="0" borderId="0" xfId="0" applyFont="1" applyAlignment="1">
      <alignment/>
    </xf>
    <xf numFmtId="0" fontId="0" fillId="0" borderId="23" xfId="0" applyBorder="1" applyAlignment="1">
      <alignment/>
    </xf>
    <xf numFmtId="0" fontId="9" fillId="0" borderId="0" xfId="0" applyFont="1" applyAlignment="1">
      <alignment/>
    </xf>
    <xf numFmtId="0" fontId="120" fillId="0" borderId="0" xfId="0" applyFont="1" applyFill="1" applyAlignment="1">
      <alignment horizontal="left" vertical="top"/>
    </xf>
    <xf numFmtId="0" fontId="121" fillId="0" borderId="0" xfId="0" applyFont="1" applyFill="1" applyAlignment="1">
      <alignment horizontal="left" vertical="top"/>
    </xf>
    <xf numFmtId="0" fontId="122" fillId="0" borderId="0" xfId="0" applyFont="1" applyFill="1" applyAlignment="1">
      <alignment horizontal="left" vertical="top"/>
    </xf>
    <xf numFmtId="0" fontId="123" fillId="0" borderId="0" xfId="0" applyFont="1" applyAlignment="1">
      <alignment/>
    </xf>
    <xf numFmtId="0" fontId="124" fillId="0" borderId="0" xfId="0" applyFont="1" applyAlignment="1">
      <alignment/>
    </xf>
    <xf numFmtId="0" fontId="3" fillId="0" borderId="0" xfId="0" applyFont="1" applyAlignment="1">
      <alignment/>
    </xf>
    <xf numFmtId="16" fontId="0" fillId="0" borderId="0" xfId="0" applyNumberFormat="1" applyAlignment="1">
      <alignment/>
    </xf>
    <xf numFmtId="0" fontId="0" fillId="0" borderId="24" xfId="0" applyFont="1" applyBorder="1" applyAlignment="1">
      <alignment/>
    </xf>
    <xf numFmtId="0" fontId="125" fillId="0" borderId="0" xfId="0" applyFont="1" applyAlignment="1">
      <alignment/>
    </xf>
    <xf numFmtId="170" fontId="0" fillId="0" borderId="0" xfId="0" applyNumberFormat="1" applyAlignment="1">
      <alignment/>
    </xf>
    <xf numFmtId="0" fontId="126" fillId="0" borderId="0" xfId="0" applyFont="1" applyAlignment="1">
      <alignment/>
    </xf>
    <xf numFmtId="0" fontId="110" fillId="0" borderId="0" xfId="0" applyFont="1" applyFill="1" applyAlignment="1">
      <alignment/>
    </xf>
    <xf numFmtId="2" fontId="0" fillId="0" borderId="0" xfId="0" applyNumberFormat="1" applyAlignment="1">
      <alignment/>
    </xf>
    <xf numFmtId="0" fontId="0" fillId="0" borderId="0" xfId="0" applyNumberFormat="1" applyAlignment="1">
      <alignment/>
    </xf>
    <xf numFmtId="0" fontId="3" fillId="0" borderId="0" xfId="0" applyFont="1" applyAlignment="1">
      <alignment vertical="top" wrapText="1"/>
    </xf>
    <xf numFmtId="0" fontId="127" fillId="0" borderId="0" xfId="0" applyFont="1" applyAlignment="1">
      <alignment/>
    </xf>
    <xf numFmtId="14" fontId="0" fillId="0" borderId="0" xfId="0" applyNumberFormat="1" applyFont="1" applyAlignment="1">
      <alignment/>
    </xf>
    <xf numFmtId="0" fontId="3" fillId="0" borderId="25" xfId="0" applyFont="1" applyBorder="1" applyAlignment="1">
      <alignment/>
    </xf>
    <xf numFmtId="0" fontId="3" fillId="0" borderId="26" xfId="0" applyFont="1" applyBorder="1" applyAlignment="1">
      <alignment/>
    </xf>
    <xf numFmtId="0" fontId="0" fillId="0" borderId="26" xfId="0" applyFont="1" applyBorder="1" applyAlignment="1">
      <alignment/>
    </xf>
    <xf numFmtId="0" fontId="128"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horizontal="left"/>
    </xf>
    <xf numFmtId="0" fontId="15" fillId="0" borderId="0" xfId="0" applyFont="1" applyAlignment="1">
      <alignment vertical="center"/>
    </xf>
    <xf numFmtId="0" fontId="16" fillId="0" borderId="0" xfId="0" applyFont="1" applyAlignment="1">
      <alignment/>
    </xf>
    <xf numFmtId="0" fontId="129" fillId="0" borderId="0" xfId="0" applyFont="1" applyBorder="1" applyAlignment="1">
      <alignment/>
    </xf>
    <xf numFmtId="0" fontId="129" fillId="0" borderId="20" xfId="0" applyFont="1" applyBorder="1" applyAlignment="1">
      <alignment/>
    </xf>
    <xf numFmtId="0" fontId="0" fillId="0" borderId="16" xfId="0" applyFont="1" applyBorder="1" applyAlignment="1">
      <alignment/>
    </xf>
    <xf numFmtId="0" fontId="0" fillId="0" borderId="16" xfId="0" applyBorder="1" applyAlignment="1">
      <alignment wrapText="1"/>
    </xf>
    <xf numFmtId="0" fontId="0" fillId="0" borderId="16" xfId="0" applyFont="1" applyBorder="1" applyAlignment="1">
      <alignment wrapText="1"/>
    </xf>
    <xf numFmtId="0" fontId="0" fillId="0" borderId="18" xfId="0" applyFont="1" applyBorder="1" applyAlignment="1">
      <alignment/>
    </xf>
    <xf numFmtId="0" fontId="0" fillId="0" borderId="25" xfId="0" applyFont="1" applyFill="1" applyBorder="1" applyAlignment="1">
      <alignment/>
    </xf>
    <xf numFmtId="0" fontId="0" fillId="0" borderId="26" xfId="0" applyFill="1" applyBorder="1" applyAlignment="1">
      <alignment/>
    </xf>
    <xf numFmtId="0" fontId="0" fillId="0" borderId="26" xfId="0" applyBorder="1" applyAlignment="1">
      <alignment/>
    </xf>
    <xf numFmtId="172" fontId="129" fillId="0" borderId="26" xfId="0" applyNumberFormat="1" applyFont="1" applyBorder="1" applyAlignment="1">
      <alignment/>
    </xf>
    <xf numFmtId="0" fontId="120" fillId="0" borderId="0" xfId="0" applyFont="1" applyAlignment="1">
      <alignment horizontal="left" vertical="top"/>
    </xf>
    <xf numFmtId="0" fontId="110" fillId="0" borderId="0" xfId="0" applyFont="1" applyAlignment="1">
      <alignment horizontal="left" vertical="top"/>
    </xf>
    <xf numFmtId="0" fontId="130" fillId="0" borderId="0" xfId="0" applyFont="1" applyAlignment="1">
      <alignment horizontal="left" vertical="top"/>
    </xf>
    <xf numFmtId="0" fontId="131" fillId="0" borderId="0" xfId="0" applyFont="1" applyFill="1" applyAlignment="1">
      <alignment horizontal="left" vertical="top"/>
    </xf>
    <xf numFmtId="0" fontId="132" fillId="0" borderId="0" xfId="0" applyFont="1" applyFill="1" applyAlignment="1">
      <alignment horizontal="left" vertical="top"/>
    </xf>
    <xf numFmtId="0" fontId="133" fillId="0" borderId="0" xfId="0" applyFont="1" applyAlignment="1">
      <alignment/>
    </xf>
    <xf numFmtId="0" fontId="134" fillId="0" borderId="0" xfId="0" applyFont="1" applyAlignment="1">
      <alignment/>
    </xf>
    <xf numFmtId="0" fontId="133" fillId="0" borderId="17" xfId="0" applyFont="1" applyBorder="1" applyAlignment="1">
      <alignment wrapText="1"/>
    </xf>
    <xf numFmtId="0" fontId="133" fillId="0" borderId="19" xfId="0" applyFont="1" applyBorder="1" applyAlignment="1">
      <alignment/>
    </xf>
    <xf numFmtId="0" fontId="133" fillId="0" borderId="21" xfId="0" applyFont="1" applyBorder="1" applyAlignment="1">
      <alignment/>
    </xf>
    <xf numFmtId="0" fontId="133" fillId="0" borderId="27" xfId="0" applyFont="1" applyBorder="1" applyAlignment="1">
      <alignment/>
    </xf>
    <xf numFmtId="0" fontId="5" fillId="0" borderId="0" xfId="0" applyFont="1" applyBorder="1" applyAlignment="1">
      <alignment/>
    </xf>
    <xf numFmtId="170" fontId="0" fillId="0" borderId="0" xfId="0" applyNumberFormat="1" applyAlignment="1">
      <alignment horizontal="center"/>
    </xf>
    <xf numFmtId="0" fontId="0" fillId="0" borderId="0" xfId="57">
      <alignment/>
      <protection/>
    </xf>
    <xf numFmtId="0" fontId="135" fillId="0" borderId="0" xfId="57" applyFont="1">
      <alignment/>
      <protection/>
    </xf>
    <xf numFmtId="0" fontId="17" fillId="0" borderId="0" xfId="57" applyFont="1">
      <alignment/>
      <protection/>
    </xf>
    <xf numFmtId="0" fontId="3" fillId="0" borderId="0" xfId="57" applyFont="1" applyBorder="1">
      <alignment/>
      <protection/>
    </xf>
    <xf numFmtId="0" fontId="0" fillId="0" borderId="0" xfId="57" applyBorder="1">
      <alignment/>
      <protection/>
    </xf>
    <xf numFmtId="0" fontId="3" fillId="0" borderId="28" xfId="57" applyFont="1" applyBorder="1">
      <alignment/>
      <protection/>
    </xf>
    <xf numFmtId="0" fontId="3" fillId="0" borderId="29" xfId="57" applyFont="1" applyBorder="1">
      <alignment/>
      <protection/>
    </xf>
    <xf numFmtId="0" fontId="0" fillId="0" borderId="20" xfId="57" applyBorder="1">
      <alignment/>
      <protection/>
    </xf>
    <xf numFmtId="0" fontId="3" fillId="0" borderId="30" xfId="57" applyFont="1" applyBorder="1">
      <alignment/>
      <protection/>
    </xf>
    <xf numFmtId="0" fontId="3" fillId="0" borderId="31" xfId="57" applyFont="1" applyBorder="1">
      <alignment/>
      <protection/>
    </xf>
    <xf numFmtId="0" fontId="3" fillId="0" borderId="32" xfId="57" applyFont="1" applyBorder="1">
      <alignment/>
      <protection/>
    </xf>
    <xf numFmtId="0" fontId="3" fillId="0" borderId="33" xfId="57" applyFont="1" applyBorder="1">
      <alignment/>
      <protection/>
    </xf>
    <xf numFmtId="0" fontId="0" fillId="0" borderId="33" xfId="57" applyBorder="1">
      <alignment/>
      <protection/>
    </xf>
    <xf numFmtId="0" fontId="3" fillId="0" borderId="0" xfId="57" applyFont="1">
      <alignment/>
      <protection/>
    </xf>
    <xf numFmtId="0" fontId="0" fillId="0" borderId="10" xfId="57" applyBorder="1">
      <alignment/>
      <protection/>
    </xf>
    <xf numFmtId="0" fontId="0" fillId="0" borderId="11" xfId="57" applyBorder="1">
      <alignment/>
      <protection/>
    </xf>
    <xf numFmtId="0" fontId="2" fillId="0" borderId="12" xfId="57" applyFont="1" applyBorder="1">
      <alignment/>
      <protection/>
    </xf>
    <xf numFmtId="0" fontId="0" fillId="0" borderId="13" xfId="57" applyBorder="1">
      <alignment/>
      <protection/>
    </xf>
    <xf numFmtId="0" fontId="5" fillId="0" borderId="12" xfId="57" applyFont="1" applyBorder="1">
      <alignment/>
      <protection/>
    </xf>
    <xf numFmtId="0" fontId="136" fillId="0" borderId="15" xfId="57" applyFont="1" applyBorder="1">
      <alignment/>
      <protection/>
    </xf>
    <xf numFmtId="0" fontId="0" fillId="0" borderId="14" xfId="57" applyBorder="1">
      <alignment/>
      <protection/>
    </xf>
    <xf numFmtId="0" fontId="4" fillId="0" borderId="0" xfId="57" applyFont="1">
      <alignment/>
      <protection/>
    </xf>
    <xf numFmtId="0" fontId="5" fillId="0" borderId="0" xfId="57" applyFont="1">
      <alignment/>
      <protection/>
    </xf>
    <xf numFmtId="0" fontId="2" fillId="0" borderId="0" xfId="57" applyFont="1">
      <alignment/>
      <protection/>
    </xf>
    <xf numFmtId="0" fontId="6" fillId="0" borderId="0" xfId="57" applyFont="1">
      <alignment/>
      <protection/>
    </xf>
    <xf numFmtId="0" fontId="0" fillId="0" borderId="0" xfId="57" applyFont="1">
      <alignment/>
      <protection/>
    </xf>
    <xf numFmtId="0" fontId="136" fillId="0" borderId="0" xfId="57" applyFont="1">
      <alignment/>
      <protection/>
    </xf>
    <xf numFmtId="0" fontId="137" fillId="0" borderId="0" xfId="57" applyFont="1">
      <alignment/>
      <protection/>
    </xf>
    <xf numFmtId="0" fontId="125" fillId="0" borderId="0" xfId="57" applyFont="1">
      <alignment/>
      <protection/>
    </xf>
    <xf numFmtId="0" fontId="0" fillId="0" borderId="24" xfId="57" applyFont="1" applyBorder="1">
      <alignment/>
      <protection/>
    </xf>
    <xf numFmtId="0" fontId="0" fillId="0" borderId="19" xfId="57" applyBorder="1">
      <alignment/>
      <protection/>
    </xf>
    <xf numFmtId="0" fontId="2" fillId="0" borderId="18" xfId="57" applyFont="1" applyBorder="1">
      <alignment/>
      <protection/>
    </xf>
    <xf numFmtId="0" fontId="5" fillId="0" borderId="22" xfId="57" applyFont="1" applyBorder="1">
      <alignment/>
      <protection/>
    </xf>
    <xf numFmtId="0" fontId="0" fillId="0" borderId="21" xfId="57" applyBorder="1">
      <alignment/>
      <protection/>
    </xf>
    <xf numFmtId="0" fontId="5" fillId="0" borderId="0" xfId="57" applyFont="1" applyBorder="1">
      <alignment/>
      <protection/>
    </xf>
    <xf numFmtId="0" fontId="0" fillId="0" borderId="33" xfId="57" applyFont="1" applyBorder="1">
      <alignment/>
      <protection/>
    </xf>
    <xf numFmtId="170" fontId="0" fillId="0" borderId="33" xfId="57" applyNumberFormat="1" applyBorder="1">
      <alignment/>
      <protection/>
    </xf>
    <xf numFmtId="170" fontId="135" fillId="0" borderId="33" xfId="57" applyNumberFormat="1" applyFont="1" applyBorder="1">
      <alignment/>
      <protection/>
    </xf>
    <xf numFmtId="16" fontId="0" fillId="0" borderId="0" xfId="57" applyNumberFormat="1">
      <alignment/>
      <protection/>
    </xf>
    <xf numFmtId="0" fontId="0" fillId="0" borderId="16" xfId="57" applyBorder="1">
      <alignment/>
      <protection/>
    </xf>
    <xf numFmtId="0" fontId="0" fillId="0" borderId="17" xfId="57" applyBorder="1">
      <alignment/>
      <protection/>
    </xf>
    <xf numFmtId="0" fontId="0" fillId="0" borderId="18" xfId="57" applyBorder="1">
      <alignment/>
      <protection/>
    </xf>
    <xf numFmtId="0" fontId="3" fillId="0" borderId="20" xfId="57" applyFont="1" applyBorder="1">
      <alignment/>
      <protection/>
    </xf>
    <xf numFmtId="0" fontId="138" fillId="0" borderId="0" xfId="58" applyFont="1">
      <alignment/>
      <protection/>
    </xf>
    <xf numFmtId="2" fontId="3" fillId="0" borderId="31" xfId="57" applyNumberFormat="1" applyFont="1" applyBorder="1" applyAlignment="1">
      <alignment horizontal="center"/>
      <protection/>
    </xf>
    <xf numFmtId="2" fontId="3" fillId="0" borderId="33" xfId="57" applyNumberFormat="1" applyFont="1" applyBorder="1" applyAlignment="1">
      <alignment horizontal="center"/>
      <protection/>
    </xf>
    <xf numFmtId="2" fontId="3" fillId="0" borderId="29" xfId="57" applyNumberFormat="1" applyFont="1" applyBorder="1" applyAlignment="1">
      <alignment horizontal="center"/>
      <protection/>
    </xf>
    <xf numFmtId="0" fontId="3" fillId="0" borderId="0" xfId="57" applyFont="1" applyAlignment="1">
      <alignment wrapText="1"/>
      <protection/>
    </xf>
    <xf numFmtId="0" fontId="0" fillId="0" borderId="0" xfId="57" applyAlignment="1">
      <alignment wrapText="1"/>
      <protection/>
    </xf>
    <xf numFmtId="0" fontId="0" fillId="0" borderId="33" xfId="57" applyFont="1" applyBorder="1" applyAlignment="1">
      <alignment wrapText="1"/>
      <protection/>
    </xf>
    <xf numFmtId="0" fontId="0" fillId="0" borderId="33" xfId="57" applyBorder="1" applyAlignment="1">
      <alignment wrapText="1"/>
      <protection/>
    </xf>
    <xf numFmtId="2" fontId="0" fillId="0" borderId="33" xfId="57" applyNumberFormat="1" applyBorder="1" applyAlignment="1">
      <alignment wrapText="1"/>
      <protection/>
    </xf>
    <xf numFmtId="2" fontId="129" fillId="0" borderId="33" xfId="57" applyNumberFormat="1" applyFont="1" applyBorder="1">
      <alignment/>
      <protection/>
    </xf>
    <xf numFmtId="2" fontId="0" fillId="0" borderId="33" xfId="57" applyNumberFormat="1" applyBorder="1">
      <alignment/>
      <protection/>
    </xf>
    <xf numFmtId="0" fontId="2" fillId="0" borderId="33" xfId="57" applyFont="1" applyBorder="1">
      <alignment/>
      <protection/>
    </xf>
    <xf numFmtId="0" fontId="5" fillId="0" borderId="33" xfId="57" applyFont="1" applyBorder="1">
      <alignment/>
      <protection/>
    </xf>
    <xf numFmtId="0" fontId="0" fillId="0" borderId="33" xfId="57" applyFont="1" applyFill="1" applyBorder="1">
      <alignment/>
      <protection/>
    </xf>
    <xf numFmtId="0" fontId="0" fillId="0" borderId="33" xfId="57" applyFill="1" applyBorder="1">
      <alignment/>
      <protection/>
    </xf>
    <xf numFmtId="14" fontId="0" fillId="0" borderId="0" xfId="57" applyNumberFormat="1">
      <alignment/>
      <protection/>
    </xf>
    <xf numFmtId="9" fontId="0" fillId="0" borderId="0" xfId="57" applyNumberFormat="1">
      <alignment/>
      <protection/>
    </xf>
    <xf numFmtId="0" fontId="139" fillId="0" borderId="0" xfId="57" applyFont="1" applyAlignment="1">
      <alignment wrapText="1"/>
      <protection/>
    </xf>
    <xf numFmtId="0" fontId="140" fillId="0" borderId="0" xfId="57" applyFont="1">
      <alignment/>
      <protection/>
    </xf>
    <xf numFmtId="0" fontId="112" fillId="0" borderId="0" xfId="0" applyFont="1" applyAlignment="1">
      <alignment horizontal="left" vertical="top"/>
    </xf>
    <xf numFmtId="0" fontId="141" fillId="0" borderId="0" xfId="0" applyFont="1" applyAlignment="1">
      <alignment/>
    </xf>
    <xf numFmtId="0" fontId="142" fillId="0" borderId="0" xfId="0" applyFont="1" applyAlignment="1">
      <alignment/>
    </xf>
    <xf numFmtId="0" fontId="12" fillId="0" borderId="34" xfId="0" applyFont="1" applyBorder="1" applyAlignment="1">
      <alignment/>
    </xf>
    <xf numFmtId="0" fontId="118" fillId="0" borderId="34" xfId="0" applyFont="1" applyBorder="1" applyAlignment="1">
      <alignment/>
    </xf>
    <xf numFmtId="0" fontId="109" fillId="0" borderId="0" xfId="0" applyFont="1" applyAlignment="1">
      <alignment/>
    </xf>
    <xf numFmtId="0" fontId="12" fillId="0" borderId="0" xfId="0" applyFont="1" applyFill="1" applyAlignment="1">
      <alignment/>
    </xf>
    <xf numFmtId="0" fontId="116" fillId="0" borderId="0" xfId="0" applyFont="1" applyFill="1" applyAlignment="1">
      <alignment horizontal="left" vertical="top"/>
    </xf>
    <xf numFmtId="0" fontId="130" fillId="0" borderId="0" xfId="0" applyFont="1" applyFill="1" applyAlignment="1">
      <alignment horizontal="left" vertical="top"/>
    </xf>
    <xf numFmtId="0" fontId="143" fillId="0" borderId="0" xfId="0" applyFont="1" applyFill="1" applyAlignment="1">
      <alignment horizontal="left" vertical="top"/>
    </xf>
    <xf numFmtId="0" fontId="10" fillId="0" borderId="0" xfId="0" applyFont="1" applyFill="1" applyAlignment="1">
      <alignment/>
    </xf>
    <xf numFmtId="0" fontId="144" fillId="0" borderId="0" xfId="0" applyFont="1" applyFill="1" applyAlignment="1">
      <alignment horizontal="left" vertical="top"/>
    </xf>
    <xf numFmtId="0" fontId="112" fillId="0" borderId="0" xfId="0" applyFont="1" applyFill="1" applyAlignment="1">
      <alignment/>
    </xf>
    <xf numFmtId="0" fontId="109" fillId="0" borderId="0" xfId="0" applyFont="1" applyFill="1" applyAlignment="1">
      <alignment/>
    </xf>
    <xf numFmtId="0" fontId="111" fillId="0" borderId="0" xfId="0" applyFont="1" applyFill="1" applyAlignment="1">
      <alignment/>
    </xf>
    <xf numFmtId="0" fontId="12" fillId="0" borderId="0" xfId="0" applyFont="1" applyFill="1" applyAlignment="1">
      <alignment/>
    </xf>
    <xf numFmtId="0" fontId="115" fillId="0" borderId="0" xfId="0" applyFont="1" applyFill="1" applyAlignment="1">
      <alignment/>
    </xf>
    <xf numFmtId="0" fontId="145" fillId="0" borderId="0" xfId="0" applyFont="1" applyFill="1" applyAlignment="1">
      <alignment/>
    </xf>
    <xf numFmtId="0" fontId="112" fillId="0" borderId="0" xfId="0" applyFont="1" applyFill="1" applyAlignment="1">
      <alignment/>
    </xf>
    <xf numFmtId="0" fontId="146" fillId="0" borderId="0" xfId="0" applyFont="1" applyFill="1" applyAlignment="1">
      <alignment horizontal="left" vertical="top"/>
    </xf>
    <xf numFmtId="0" fontId="118" fillId="0" borderId="0" xfId="0" applyFont="1" applyFill="1" applyAlignment="1">
      <alignment/>
    </xf>
    <xf numFmtId="0" fontId="147" fillId="0" borderId="0" xfId="0" applyFont="1" applyFill="1" applyAlignment="1">
      <alignment horizontal="left" vertical="top"/>
    </xf>
    <xf numFmtId="0" fontId="116" fillId="0" borderId="0" xfId="0" applyFont="1" applyFill="1" applyAlignment="1">
      <alignment/>
    </xf>
    <xf numFmtId="0" fontId="11" fillId="0" borderId="0" xfId="0" applyFont="1" applyFill="1" applyAlignment="1">
      <alignment horizontal="left" vertical="top"/>
    </xf>
    <xf numFmtId="0" fontId="148" fillId="0" borderId="0" xfId="0" applyFont="1" applyFill="1" applyAlignment="1">
      <alignment/>
    </xf>
    <xf numFmtId="0" fontId="9" fillId="0" borderId="0" xfId="0" applyFont="1" applyFill="1" applyAlignment="1">
      <alignment/>
    </xf>
    <xf numFmtId="0" fontId="108" fillId="0" borderId="0" xfId="0" applyFont="1" applyFill="1" applyAlignment="1">
      <alignment horizontal="left" vertical="top"/>
    </xf>
    <xf numFmtId="0" fontId="149" fillId="0" borderId="0" xfId="0" applyFont="1" applyFill="1" applyAlignment="1">
      <alignment/>
    </xf>
    <xf numFmtId="0" fontId="117" fillId="0" borderId="0" xfId="0" applyFont="1" applyFill="1" applyAlignment="1">
      <alignment/>
    </xf>
    <xf numFmtId="0" fontId="150" fillId="0" borderId="0" xfId="0" applyFont="1" applyFill="1" applyAlignment="1">
      <alignment horizontal="left" vertical="top"/>
    </xf>
    <xf numFmtId="0" fontId="151" fillId="0" borderId="0" xfId="0" applyFont="1" applyFill="1" applyAlignment="1">
      <alignment/>
    </xf>
    <xf numFmtId="0" fontId="111" fillId="0" borderId="0" xfId="0" applyFont="1" applyFill="1" applyAlignment="1">
      <alignment/>
    </xf>
    <xf numFmtId="0" fontId="113" fillId="0" borderId="0" xfId="0" applyFont="1" applyFill="1" applyAlignment="1">
      <alignment horizontal="left" vertical="top"/>
    </xf>
    <xf numFmtId="0" fontId="152" fillId="0" borderId="0" xfId="0" applyFont="1" applyFill="1" applyAlignment="1">
      <alignment horizontal="left" vertical="top"/>
    </xf>
    <xf numFmtId="0" fontId="153" fillId="0" borderId="0" xfId="0" applyFont="1" applyFill="1" applyAlignment="1">
      <alignment/>
    </xf>
    <xf numFmtId="0" fontId="154" fillId="0" borderId="0" xfId="0" applyFont="1" applyFill="1" applyAlignment="1">
      <alignment horizontal="left" vertical="top"/>
    </xf>
    <xf numFmtId="0" fontId="114" fillId="0" borderId="0" xfId="0" applyFont="1" applyFill="1" applyAlignment="1">
      <alignment horizontal="left" vertical="top"/>
    </xf>
    <xf numFmtId="0" fontId="109" fillId="0" borderId="0" xfId="0" applyFont="1" applyFill="1" applyAlignment="1">
      <alignment horizontal="left" vertical="top"/>
    </xf>
    <xf numFmtId="0" fontId="155" fillId="0" borderId="0" xfId="0" applyFont="1" applyFill="1" applyAlignment="1">
      <alignment horizontal="left" vertical="top"/>
    </xf>
    <xf numFmtId="0" fontId="110" fillId="0" borderId="0" xfId="0" applyFont="1" applyFill="1" applyAlignment="1">
      <alignment horizontal="left" vertical="top"/>
    </xf>
    <xf numFmtId="0" fontId="156" fillId="0" borderId="0" xfId="0" applyFont="1" applyFill="1" applyAlignment="1">
      <alignment horizontal="left" vertical="top"/>
    </xf>
    <xf numFmtId="0" fontId="107" fillId="0" borderId="0" xfId="0" applyFont="1" applyFill="1" applyAlignment="1">
      <alignment horizontal="left" vertical="top"/>
    </xf>
    <xf numFmtId="0" fontId="157" fillId="0" borderId="0" xfId="0" applyFont="1" applyFill="1" applyAlignment="1">
      <alignment/>
    </xf>
    <xf numFmtId="0" fontId="158" fillId="0" borderId="0" xfId="0" applyFont="1" applyFill="1" applyAlignment="1">
      <alignment/>
    </xf>
    <xf numFmtId="0" fontId="120" fillId="0" borderId="0" xfId="0" applyFont="1" applyFill="1" applyAlignment="1">
      <alignment/>
    </xf>
    <xf numFmtId="0" fontId="159" fillId="0" borderId="0" xfId="0" applyFont="1" applyFill="1" applyAlignment="1">
      <alignment horizontal="left" vertical="top"/>
    </xf>
    <xf numFmtId="0" fontId="159" fillId="0" borderId="0" xfId="0" applyFont="1" applyFill="1" applyAlignment="1">
      <alignment/>
    </xf>
    <xf numFmtId="0" fontId="151" fillId="0" borderId="0" xfId="0" applyFont="1" applyFill="1" applyAlignment="1">
      <alignment horizontal="left" vertical="top"/>
    </xf>
    <xf numFmtId="0" fontId="21" fillId="0" borderId="0" xfId="57" applyFont="1" applyAlignment="1">
      <alignment vertical="center"/>
      <protection/>
    </xf>
    <xf numFmtId="0" fontId="21" fillId="0" borderId="0" xfId="0" applyFont="1" applyAlignment="1">
      <alignment vertical="center"/>
    </xf>
    <xf numFmtId="0" fontId="21" fillId="0" borderId="0" xfId="0" applyFont="1" applyAlignment="1">
      <alignment vertical="center" wrapText="1"/>
    </xf>
    <xf numFmtId="0" fontId="160" fillId="0" borderId="0" xfId="0" applyFont="1" applyAlignment="1">
      <alignment vertical="center"/>
    </xf>
    <xf numFmtId="0" fontId="0" fillId="0" borderId="0" xfId="0" applyFont="1" applyAlignment="1">
      <alignment vertical="center" wrapText="1"/>
    </xf>
    <xf numFmtId="0" fontId="161" fillId="0" borderId="0" xfId="0" applyFont="1" applyAlignment="1">
      <alignment vertical="center"/>
    </xf>
    <xf numFmtId="0" fontId="162" fillId="0" borderId="0" xfId="0" applyFont="1" applyAlignment="1">
      <alignment vertical="center"/>
    </xf>
    <xf numFmtId="0" fontId="0" fillId="0" borderId="0" xfId="0" applyAlignment="1">
      <alignment vertical="center" wrapText="1"/>
    </xf>
    <xf numFmtId="0" fontId="163" fillId="0" borderId="0" xfId="0" applyFont="1" applyAlignment="1">
      <alignment horizontal="left" vertical="center"/>
    </xf>
    <xf numFmtId="0" fontId="164" fillId="0" borderId="0" xfId="0" applyFont="1" applyAlignment="1">
      <alignment vertical="center"/>
    </xf>
    <xf numFmtId="0" fontId="22" fillId="0" borderId="0" xfId="0" applyFont="1" applyAlignment="1">
      <alignment vertical="center"/>
    </xf>
    <xf numFmtId="0" fontId="12" fillId="0" borderId="34" xfId="0" applyFont="1" applyBorder="1" applyAlignment="1">
      <alignment/>
    </xf>
    <xf numFmtId="0" fontId="162" fillId="0" borderId="0" xfId="0" applyFont="1" applyAlignment="1">
      <alignment vertical="center"/>
    </xf>
    <xf numFmtId="170" fontId="0" fillId="0" borderId="0" xfId="0" applyNumberFormat="1" applyAlignment="1">
      <alignment horizontal="center"/>
    </xf>
    <xf numFmtId="0" fontId="18" fillId="0" borderId="24" xfId="57" applyFont="1" applyBorder="1" applyAlignment="1">
      <alignment horizontal="center"/>
      <protection/>
    </xf>
    <xf numFmtId="0" fontId="18" fillId="0" borderId="16" xfId="57" applyFont="1" applyBorder="1" applyAlignment="1">
      <alignment horizontal="center"/>
      <protection/>
    </xf>
    <xf numFmtId="0" fontId="18" fillId="0" borderId="17" xfId="57" applyFont="1" applyBorder="1" applyAlignment="1">
      <alignment horizontal="center"/>
      <protection/>
    </xf>
    <xf numFmtId="0" fontId="3" fillId="0" borderId="29" xfId="57" applyFont="1" applyBorder="1" applyAlignment="1">
      <alignment horizontal="center"/>
      <protection/>
    </xf>
    <xf numFmtId="0" fontId="3" fillId="0" borderId="35" xfId="57" applyFont="1" applyBorder="1" applyAlignment="1">
      <alignment horizontal="center"/>
      <protection/>
    </xf>
    <xf numFmtId="0" fontId="0" fillId="0" borderId="31" xfId="57" applyBorder="1">
      <alignment/>
      <protection/>
    </xf>
    <xf numFmtId="0" fontId="0" fillId="0" borderId="36" xfId="57" applyBorder="1">
      <alignment/>
      <protection/>
    </xf>
    <xf numFmtId="0" fontId="0" fillId="0" borderId="33" xfId="57" applyBorder="1">
      <alignment/>
      <protection/>
    </xf>
    <xf numFmtId="0" fontId="0" fillId="0" borderId="37" xfId="57" applyBorder="1">
      <alignment/>
      <protection/>
    </xf>
    <xf numFmtId="0" fontId="0" fillId="0" borderId="29" xfId="57" applyBorder="1">
      <alignment/>
      <protection/>
    </xf>
    <xf numFmtId="0" fontId="0" fillId="0" borderId="35" xfId="57" applyBorder="1">
      <alignment/>
      <protection/>
    </xf>
    <xf numFmtId="0" fontId="19" fillId="0" borderId="0" xfId="57" applyFont="1" applyAlignment="1">
      <alignment horizontal="center"/>
      <protection/>
    </xf>
    <xf numFmtId="0" fontId="0" fillId="0" borderId="24" xfId="57" applyFont="1" applyBorder="1" applyAlignment="1">
      <alignment horizontal="center"/>
      <protection/>
    </xf>
    <xf numFmtId="0" fontId="0" fillId="0" borderId="16" xfId="57" applyFont="1" applyBorder="1" applyAlignment="1">
      <alignment horizontal="center"/>
      <protection/>
    </xf>
    <xf numFmtId="0" fontId="0" fillId="0" borderId="17" xfId="57" applyFont="1" applyBorder="1" applyAlignment="1">
      <alignment horizontal="center"/>
      <protection/>
    </xf>
    <xf numFmtId="0" fontId="0" fillId="0" borderId="33" xfId="57" applyFont="1" applyBorder="1" applyAlignment="1">
      <alignment horizontal="center"/>
      <protection/>
    </xf>
    <xf numFmtId="170" fontId="0" fillId="0" borderId="33" xfId="57" applyNumberFormat="1" applyBorder="1" applyAlignment="1">
      <alignment horizontal="center"/>
      <protection/>
    </xf>
    <xf numFmtId="0" fontId="0" fillId="0" borderId="0" xfId="57" applyFont="1" applyAlignment="1">
      <alignment wrapText="1"/>
      <protection/>
    </xf>
    <xf numFmtId="0" fontId="85" fillId="0" borderId="0" xfId="0" applyFont="1" applyAlignment="1">
      <alignment/>
    </xf>
    <xf numFmtId="0" fontId="0" fillId="33" borderId="0" xfId="0" applyFill="1" applyAlignment="1">
      <alignment/>
    </xf>
    <xf numFmtId="0" fontId="0" fillId="33" borderId="0" xfId="0" applyFont="1"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Undergraduate Grades</a:t>
            </a:r>
          </a:p>
        </c:rich>
      </c:tx>
      <c:layout>
        <c:manualLayout>
          <c:xMode val="factor"/>
          <c:yMode val="factor"/>
          <c:x val="-0.003"/>
          <c:y val="-0.01"/>
        </c:manualLayout>
      </c:layout>
      <c:spPr>
        <a:noFill/>
        <a:ln w="3175">
          <a:noFill/>
        </a:ln>
      </c:spPr>
    </c:title>
    <c:plotArea>
      <c:layout>
        <c:manualLayout>
          <c:xMode val="edge"/>
          <c:yMode val="edge"/>
          <c:x val="0.08975"/>
          <c:y val="0.15575"/>
          <c:w val="0.87925"/>
          <c:h val="0.862"/>
        </c:manualLayout>
      </c:layout>
      <c:barChart>
        <c:barDir val="col"/>
        <c:grouping val="clustered"/>
        <c:varyColors val="0"/>
        <c:ser>
          <c:idx val="0"/>
          <c:order val="0"/>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Grades0!$A$130:$A$139</c:f>
              <c:strCache/>
            </c:strRef>
          </c:cat>
          <c:val>
            <c:numRef>
              <c:f>Grades0!$B$130:$B$139</c:f>
              <c:numCache/>
            </c:numRef>
          </c:val>
        </c:ser>
        <c:axId val="10976988"/>
        <c:axId val="31684029"/>
      </c:barChart>
      <c:catAx>
        <c:axId val="10976988"/>
        <c:scaling>
          <c:orientation val="minMax"/>
        </c:scaling>
        <c:axPos val="b"/>
        <c:delete val="0"/>
        <c:numFmt formatCode="General" sourceLinked="1"/>
        <c:majorTickMark val="none"/>
        <c:minorTickMark val="none"/>
        <c:tickLblPos val="nextTo"/>
        <c:spPr>
          <a:ln w="3175">
            <a:solidFill>
              <a:srgbClr val="808080"/>
            </a:solidFill>
          </a:ln>
        </c:spPr>
        <c:crossAx val="31684029"/>
        <c:crosses val="autoZero"/>
        <c:auto val="1"/>
        <c:lblOffset val="100"/>
        <c:tickLblSkip val="1"/>
        <c:noMultiLvlLbl val="0"/>
      </c:catAx>
      <c:valAx>
        <c:axId val="31684029"/>
        <c:scaling>
          <c:orientation val="minMax"/>
        </c:scaling>
        <c:axPos val="l"/>
        <c:title>
          <c:tx>
            <c:rich>
              <a:bodyPr vert="horz" rot="-5400000" anchor="ctr"/>
              <a:lstStyle/>
              <a:p>
                <a:pPr algn="ctr">
                  <a:defRPr/>
                </a:pPr>
                <a:r>
                  <a:rPr lang="en-US" cap="none" sz="1000" b="1" i="0" u="none" baseline="0">
                    <a:solidFill>
                      <a:srgbClr val="000000"/>
                    </a:solidFill>
                  </a:rPr>
                  <a:t>Number of Classes</a:t>
                </a:r>
              </a:p>
            </c:rich>
          </c:tx>
          <c:layout>
            <c:manualLayout>
              <c:xMode val="factor"/>
              <c:yMode val="factor"/>
              <c:x val="-0.008"/>
              <c:y val="0.00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097698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image" Target="../media/image9.png" /><Relationship Id="rId6" Type="http://schemas.openxmlformats.org/officeDocument/2006/relationships/image" Target="../media/image10.png" /><Relationship Id="rId7" Type="http://schemas.openxmlformats.org/officeDocument/2006/relationships/image" Target="../media/image11.png" /><Relationship Id="rId8" Type="http://schemas.openxmlformats.org/officeDocument/2006/relationships/image" Target="../media/image12.png" /><Relationship Id="rId9" Type="http://schemas.openxmlformats.org/officeDocument/2006/relationships/image" Target="../media/image13.png" /><Relationship Id="rId10" Type="http://schemas.openxmlformats.org/officeDocument/2006/relationships/image" Target="../media/image14.png" /><Relationship Id="rId11" Type="http://schemas.openxmlformats.org/officeDocument/2006/relationships/image" Target="../media/image15.png" /><Relationship Id="rId12" Type="http://schemas.openxmlformats.org/officeDocument/2006/relationships/image" Target="../media/image16.png" /><Relationship Id="rId13" Type="http://schemas.openxmlformats.org/officeDocument/2006/relationships/image" Target="../media/image17.png" /><Relationship Id="rId14" Type="http://schemas.openxmlformats.org/officeDocument/2006/relationships/image" Target="../media/image18.png" /><Relationship Id="rId15" Type="http://schemas.openxmlformats.org/officeDocument/2006/relationships/image" Target="../media/image19.png" /><Relationship Id="rId16" Type="http://schemas.openxmlformats.org/officeDocument/2006/relationships/image" Target="../media/image20.png" /><Relationship Id="rId17" Type="http://schemas.openxmlformats.org/officeDocument/2006/relationships/image" Target="../media/image21.png" /><Relationship Id="rId18" Type="http://schemas.openxmlformats.org/officeDocument/2006/relationships/image" Target="../media/image22.png" /><Relationship Id="rId19" Type="http://schemas.openxmlformats.org/officeDocument/2006/relationships/image" Target="../media/image23.png" /><Relationship Id="rId20" Type="http://schemas.openxmlformats.org/officeDocument/2006/relationships/image" Target="../media/image24.png" /><Relationship Id="rId21" Type="http://schemas.openxmlformats.org/officeDocument/2006/relationships/image" Target="../media/image25.png" /><Relationship Id="rId22" Type="http://schemas.openxmlformats.org/officeDocument/2006/relationships/image" Target="../media/image2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314325</xdr:colOff>
      <xdr:row>3</xdr:row>
      <xdr:rowOff>133350</xdr:rowOff>
    </xdr:from>
    <xdr:to>
      <xdr:col>9</xdr:col>
      <xdr:colOff>438150</xdr:colOff>
      <xdr:row>7</xdr:row>
      <xdr:rowOff>142875</xdr:rowOff>
    </xdr:to>
    <xdr:pic>
      <xdr:nvPicPr>
        <xdr:cNvPr id="1" name="Picture 1"/>
        <xdr:cNvPicPr preferRelativeResize="1">
          <a:picLocks noChangeAspect="1"/>
        </xdr:cNvPicPr>
      </xdr:nvPicPr>
      <xdr:blipFill>
        <a:blip r:embed="rId1"/>
        <a:stretch>
          <a:fillRect/>
        </a:stretch>
      </xdr:blipFill>
      <xdr:spPr>
        <a:xfrm>
          <a:off x="5629275" y="676275"/>
          <a:ext cx="1343025" cy="657225"/>
        </a:xfrm>
        <a:prstGeom prst="rect">
          <a:avLst/>
        </a:prstGeom>
        <a:noFill/>
        <a:ln w="9525" cmpd="sng">
          <a:noFill/>
        </a:ln>
      </xdr:spPr>
    </xdr:pic>
    <xdr:clientData/>
  </xdr:twoCellAnchor>
  <xdr:twoCellAnchor editAs="oneCell">
    <xdr:from>
      <xdr:col>1</xdr:col>
      <xdr:colOff>266700</xdr:colOff>
      <xdr:row>38</xdr:row>
      <xdr:rowOff>38100</xdr:rowOff>
    </xdr:from>
    <xdr:to>
      <xdr:col>2</xdr:col>
      <xdr:colOff>28575</xdr:colOff>
      <xdr:row>39</xdr:row>
      <xdr:rowOff>38100</xdr:rowOff>
    </xdr:to>
    <xdr:pic>
      <xdr:nvPicPr>
        <xdr:cNvPr id="2" name="Picture 2"/>
        <xdr:cNvPicPr preferRelativeResize="1">
          <a:picLocks noChangeAspect="1"/>
        </xdr:cNvPicPr>
      </xdr:nvPicPr>
      <xdr:blipFill>
        <a:blip r:embed="rId2"/>
        <a:stretch>
          <a:fillRect/>
        </a:stretch>
      </xdr:blipFill>
      <xdr:spPr>
        <a:xfrm>
          <a:off x="1924050" y="6248400"/>
          <a:ext cx="371475" cy="161925"/>
        </a:xfrm>
        <a:prstGeom prst="rect">
          <a:avLst/>
        </a:prstGeom>
        <a:noFill/>
        <a:ln w="9525" cmpd="sng">
          <a:noFill/>
        </a:ln>
      </xdr:spPr>
    </xdr:pic>
    <xdr:clientData/>
  </xdr:twoCellAnchor>
  <xdr:twoCellAnchor editAs="oneCell">
    <xdr:from>
      <xdr:col>11</xdr:col>
      <xdr:colOff>190500</xdr:colOff>
      <xdr:row>36</xdr:row>
      <xdr:rowOff>123825</xdr:rowOff>
    </xdr:from>
    <xdr:to>
      <xdr:col>13</xdr:col>
      <xdr:colOff>161925</xdr:colOff>
      <xdr:row>37</xdr:row>
      <xdr:rowOff>123825</xdr:rowOff>
    </xdr:to>
    <xdr:pic>
      <xdr:nvPicPr>
        <xdr:cNvPr id="3" name="Picture 8"/>
        <xdr:cNvPicPr preferRelativeResize="1">
          <a:picLocks noChangeAspect="1"/>
        </xdr:cNvPicPr>
      </xdr:nvPicPr>
      <xdr:blipFill>
        <a:blip r:embed="rId3"/>
        <a:stretch>
          <a:fillRect/>
        </a:stretch>
      </xdr:blipFill>
      <xdr:spPr>
        <a:xfrm>
          <a:off x="7943850" y="6010275"/>
          <a:ext cx="1190625" cy="161925"/>
        </a:xfrm>
        <a:prstGeom prst="rect">
          <a:avLst/>
        </a:prstGeom>
        <a:noFill/>
        <a:ln w="9525" cmpd="sng">
          <a:noFill/>
        </a:ln>
      </xdr:spPr>
    </xdr:pic>
    <xdr:clientData/>
  </xdr:twoCellAnchor>
  <xdr:twoCellAnchor editAs="oneCell">
    <xdr:from>
      <xdr:col>2</xdr:col>
      <xdr:colOff>104775</xdr:colOff>
      <xdr:row>38</xdr:row>
      <xdr:rowOff>47625</xdr:rowOff>
    </xdr:from>
    <xdr:to>
      <xdr:col>3</xdr:col>
      <xdr:colOff>238125</xdr:colOff>
      <xdr:row>39</xdr:row>
      <xdr:rowOff>19050</xdr:rowOff>
    </xdr:to>
    <xdr:pic>
      <xdr:nvPicPr>
        <xdr:cNvPr id="4" name="Picture 9"/>
        <xdr:cNvPicPr preferRelativeResize="1">
          <a:picLocks noChangeAspect="1"/>
        </xdr:cNvPicPr>
      </xdr:nvPicPr>
      <xdr:blipFill>
        <a:blip r:embed="rId4"/>
        <a:stretch>
          <a:fillRect/>
        </a:stretch>
      </xdr:blipFill>
      <xdr:spPr>
        <a:xfrm>
          <a:off x="2371725" y="6257925"/>
          <a:ext cx="742950" cy="133350"/>
        </a:xfrm>
        <a:prstGeom prst="rect">
          <a:avLst/>
        </a:prstGeom>
        <a:noFill/>
        <a:ln w="9525" cmpd="sng">
          <a:noFill/>
        </a:ln>
      </xdr:spPr>
    </xdr:pic>
    <xdr:clientData/>
  </xdr:twoCellAnchor>
  <xdr:twoCellAnchor editAs="oneCell">
    <xdr:from>
      <xdr:col>1</xdr:col>
      <xdr:colOff>390525</xdr:colOff>
      <xdr:row>36</xdr:row>
      <xdr:rowOff>28575</xdr:rowOff>
    </xdr:from>
    <xdr:to>
      <xdr:col>2</xdr:col>
      <xdr:colOff>361950</xdr:colOff>
      <xdr:row>37</xdr:row>
      <xdr:rowOff>76200</xdr:rowOff>
    </xdr:to>
    <xdr:pic>
      <xdr:nvPicPr>
        <xdr:cNvPr id="5" name="Picture 11"/>
        <xdr:cNvPicPr preferRelativeResize="1">
          <a:picLocks noChangeAspect="1"/>
        </xdr:cNvPicPr>
      </xdr:nvPicPr>
      <xdr:blipFill>
        <a:blip r:embed="rId5"/>
        <a:stretch>
          <a:fillRect/>
        </a:stretch>
      </xdr:blipFill>
      <xdr:spPr>
        <a:xfrm>
          <a:off x="2047875" y="5915025"/>
          <a:ext cx="581025" cy="209550"/>
        </a:xfrm>
        <a:prstGeom prst="rect">
          <a:avLst/>
        </a:prstGeom>
        <a:noFill/>
        <a:ln w="9525" cmpd="sng">
          <a:noFill/>
        </a:ln>
      </xdr:spPr>
    </xdr:pic>
    <xdr:clientData/>
  </xdr:twoCellAnchor>
  <xdr:twoCellAnchor editAs="oneCell">
    <xdr:from>
      <xdr:col>11</xdr:col>
      <xdr:colOff>523875</xdr:colOff>
      <xdr:row>34</xdr:row>
      <xdr:rowOff>142875</xdr:rowOff>
    </xdr:from>
    <xdr:to>
      <xdr:col>13</xdr:col>
      <xdr:colOff>57150</xdr:colOff>
      <xdr:row>36</xdr:row>
      <xdr:rowOff>85725</xdr:rowOff>
    </xdr:to>
    <xdr:pic>
      <xdr:nvPicPr>
        <xdr:cNvPr id="6" name="Picture 12"/>
        <xdr:cNvPicPr preferRelativeResize="1">
          <a:picLocks noChangeAspect="1"/>
        </xdr:cNvPicPr>
      </xdr:nvPicPr>
      <xdr:blipFill>
        <a:blip r:embed="rId5"/>
        <a:stretch>
          <a:fillRect/>
        </a:stretch>
      </xdr:blipFill>
      <xdr:spPr>
        <a:xfrm>
          <a:off x="8277225" y="5705475"/>
          <a:ext cx="752475" cy="266700"/>
        </a:xfrm>
        <a:prstGeom prst="rect">
          <a:avLst/>
        </a:prstGeom>
        <a:noFill/>
        <a:ln w="9525" cmpd="sng">
          <a:noFill/>
        </a:ln>
      </xdr:spPr>
    </xdr:pic>
    <xdr:clientData/>
  </xdr:twoCellAnchor>
  <xdr:twoCellAnchor editAs="oneCell">
    <xdr:from>
      <xdr:col>1</xdr:col>
      <xdr:colOff>476250</xdr:colOff>
      <xdr:row>37</xdr:row>
      <xdr:rowOff>57150</xdr:rowOff>
    </xdr:from>
    <xdr:to>
      <xdr:col>3</xdr:col>
      <xdr:colOff>9525</xdr:colOff>
      <xdr:row>38</xdr:row>
      <xdr:rowOff>47625</xdr:rowOff>
    </xdr:to>
    <xdr:pic>
      <xdr:nvPicPr>
        <xdr:cNvPr id="7" name="Picture 10"/>
        <xdr:cNvPicPr preferRelativeResize="1">
          <a:picLocks noChangeAspect="1"/>
        </xdr:cNvPicPr>
      </xdr:nvPicPr>
      <xdr:blipFill>
        <a:blip r:embed="rId6"/>
        <a:stretch>
          <a:fillRect/>
        </a:stretch>
      </xdr:blipFill>
      <xdr:spPr>
        <a:xfrm>
          <a:off x="2133600" y="6105525"/>
          <a:ext cx="752475" cy="152400"/>
        </a:xfrm>
        <a:prstGeom prst="rect">
          <a:avLst/>
        </a:prstGeom>
        <a:noFill/>
        <a:ln w="9525" cmpd="sng">
          <a:noFill/>
        </a:ln>
      </xdr:spPr>
    </xdr:pic>
    <xdr:clientData/>
  </xdr:twoCellAnchor>
  <xdr:twoCellAnchor editAs="oneCell">
    <xdr:from>
      <xdr:col>1</xdr:col>
      <xdr:colOff>57150</xdr:colOff>
      <xdr:row>14</xdr:row>
      <xdr:rowOff>85725</xdr:rowOff>
    </xdr:from>
    <xdr:to>
      <xdr:col>4</xdr:col>
      <xdr:colOff>104775</xdr:colOff>
      <xdr:row>27</xdr:row>
      <xdr:rowOff>38100</xdr:rowOff>
    </xdr:to>
    <xdr:pic>
      <xdr:nvPicPr>
        <xdr:cNvPr id="8" name="Picture 8"/>
        <xdr:cNvPicPr preferRelativeResize="1">
          <a:picLocks noChangeAspect="1"/>
        </xdr:cNvPicPr>
      </xdr:nvPicPr>
      <xdr:blipFill>
        <a:blip r:embed="rId7"/>
        <a:stretch>
          <a:fillRect/>
        </a:stretch>
      </xdr:blipFill>
      <xdr:spPr>
        <a:xfrm>
          <a:off x="1714500" y="2409825"/>
          <a:ext cx="1876425" cy="2057400"/>
        </a:xfrm>
        <a:prstGeom prst="rect">
          <a:avLst/>
        </a:prstGeom>
        <a:noFill/>
        <a:ln w="9525" cmpd="sng">
          <a:noFill/>
        </a:ln>
      </xdr:spPr>
    </xdr:pic>
    <xdr:clientData/>
  </xdr:twoCellAnchor>
  <xdr:twoCellAnchor editAs="oneCell">
    <xdr:from>
      <xdr:col>6</xdr:col>
      <xdr:colOff>114300</xdr:colOff>
      <xdr:row>5</xdr:row>
      <xdr:rowOff>57150</xdr:rowOff>
    </xdr:from>
    <xdr:to>
      <xdr:col>7</xdr:col>
      <xdr:colOff>200025</xdr:colOff>
      <xdr:row>8</xdr:row>
      <xdr:rowOff>47625</xdr:rowOff>
    </xdr:to>
    <xdr:pic>
      <xdr:nvPicPr>
        <xdr:cNvPr id="9" name="Picture 16"/>
        <xdr:cNvPicPr preferRelativeResize="1">
          <a:picLocks noChangeAspect="1"/>
        </xdr:cNvPicPr>
      </xdr:nvPicPr>
      <xdr:blipFill>
        <a:blip r:embed="rId8"/>
        <a:stretch>
          <a:fillRect/>
        </a:stretch>
      </xdr:blipFill>
      <xdr:spPr>
        <a:xfrm>
          <a:off x="4819650" y="923925"/>
          <a:ext cx="695325" cy="476250"/>
        </a:xfrm>
        <a:prstGeom prst="rect">
          <a:avLst/>
        </a:prstGeom>
        <a:noFill/>
        <a:ln w="9525" cmpd="sng">
          <a:noFill/>
        </a:ln>
      </xdr:spPr>
    </xdr:pic>
    <xdr:clientData/>
  </xdr:twoCellAnchor>
  <xdr:twoCellAnchor editAs="oneCell">
    <xdr:from>
      <xdr:col>4</xdr:col>
      <xdr:colOff>514350</xdr:colOff>
      <xdr:row>19</xdr:row>
      <xdr:rowOff>38100</xdr:rowOff>
    </xdr:from>
    <xdr:to>
      <xdr:col>8</xdr:col>
      <xdr:colOff>76200</xdr:colOff>
      <xdr:row>28</xdr:row>
      <xdr:rowOff>57150</xdr:rowOff>
    </xdr:to>
    <xdr:pic>
      <xdr:nvPicPr>
        <xdr:cNvPr id="10" name="Picture 10"/>
        <xdr:cNvPicPr preferRelativeResize="1">
          <a:picLocks noChangeAspect="1"/>
        </xdr:cNvPicPr>
      </xdr:nvPicPr>
      <xdr:blipFill>
        <a:blip r:embed="rId9"/>
        <a:stretch>
          <a:fillRect/>
        </a:stretch>
      </xdr:blipFill>
      <xdr:spPr>
        <a:xfrm>
          <a:off x="4000500" y="3171825"/>
          <a:ext cx="2000250" cy="1476375"/>
        </a:xfrm>
        <a:prstGeom prst="rect">
          <a:avLst/>
        </a:prstGeom>
        <a:noFill/>
        <a:ln w="9525" cmpd="sng">
          <a:noFill/>
        </a:ln>
      </xdr:spPr>
    </xdr:pic>
    <xdr:clientData/>
  </xdr:twoCellAnchor>
  <xdr:twoCellAnchor editAs="oneCell">
    <xdr:from>
      <xdr:col>5</xdr:col>
      <xdr:colOff>533400</xdr:colOff>
      <xdr:row>31</xdr:row>
      <xdr:rowOff>38100</xdr:rowOff>
    </xdr:from>
    <xdr:to>
      <xdr:col>8</xdr:col>
      <xdr:colOff>209550</xdr:colOff>
      <xdr:row>35</xdr:row>
      <xdr:rowOff>142875</xdr:rowOff>
    </xdr:to>
    <xdr:pic>
      <xdr:nvPicPr>
        <xdr:cNvPr id="11" name="Picture 12"/>
        <xdr:cNvPicPr preferRelativeResize="1">
          <a:picLocks noChangeAspect="1"/>
        </xdr:cNvPicPr>
      </xdr:nvPicPr>
      <xdr:blipFill>
        <a:blip r:embed="rId10"/>
        <a:stretch>
          <a:fillRect/>
        </a:stretch>
      </xdr:blipFill>
      <xdr:spPr>
        <a:xfrm>
          <a:off x="4629150" y="5114925"/>
          <a:ext cx="1514475" cy="752475"/>
        </a:xfrm>
        <a:prstGeom prst="rect">
          <a:avLst/>
        </a:prstGeom>
        <a:noFill/>
        <a:ln w="9525" cmpd="sng">
          <a:noFill/>
        </a:ln>
      </xdr:spPr>
    </xdr:pic>
    <xdr:clientData/>
  </xdr:twoCellAnchor>
  <xdr:twoCellAnchor editAs="oneCell">
    <xdr:from>
      <xdr:col>1</xdr:col>
      <xdr:colOff>9525</xdr:colOff>
      <xdr:row>40</xdr:row>
      <xdr:rowOff>9525</xdr:rowOff>
    </xdr:from>
    <xdr:to>
      <xdr:col>2</xdr:col>
      <xdr:colOff>161925</xdr:colOff>
      <xdr:row>41</xdr:row>
      <xdr:rowOff>47625</xdr:rowOff>
    </xdr:to>
    <xdr:pic>
      <xdr:nvPicPr>
        <xdr:cNvPr id="12" name="Picture 13"/>
        <xdr:cNvPicPr preferRelativeResize="1">
          <a:picLocks noChangeAspect="1"/>
        </xdr:cNvPicPr>
      </xdr:nvPicPr>
      <xdr:blipFill>
        <a:blip r:embed="rId11"/>
        <a:stretch>
          <a:fillRect/>
        </a:stretch>
      </xdr:blipFill>
      <xdr:spPr>
        <a:xfrm>
          <a:off x="1666875" y="6543675"/>
          <a:ext cx="762000" cy="200025"/>
        </a:xfrm>
        <a:prstGeom prst="rect">
          <a:avLst/>
        </a:prstGeom>
        <a:noFill/>
        <a:ln w="9525" cmpd="sng">
          <a:noFill/>
        </a:ln>
      </xdr:spPr>
    </xdr:pic>
    <xdr:clientData/>
  </xdr:twoCellAnchor>
  <xdr:twoCellAnchor editAs="oneCell">
    <xdr:from>
      <xdr:col>6</xdr:col>
      <xdr:colOff>219075</xdr:colOff>
      <xdr:row>40</xdr:row>
      <xdr:rowOff>19050</xdr:rowOff>
    </xdr:from>
    <xdr:to>
      <xdr:col>7</xdr:col>
      <xdr:colOff>447675</xdr:colOff>
      <xdr:row>41</xdr:row>
      <xdr:rowOff>57150</xdr:rowOff>
    </xdr:to>
    <xdr:pic>
      <xdr:nvPicPr>
        <xdr:cNvPr id="13" name="Picture 14"/>
        <xdr:cNvPicPr preferRelativeResize="1">
          <a:picLocks noChangeAspect="1"/>
        </xdr:cNvPicPr>
      </xdr:nvPicPr>
      <xdr:blipFill>
        <a:blip r:embed="rId12"/>
        <a:stretch>
          <a:fillRect/>
        </a:stretch>
      </xdr:blipFill>
      <xdr:spPr>
        <a:xfrm>
          <a:off x="4924425" y="6553200"/>
          <a:ext cx="838200" cy="200025"/>
        </a:xfrm>
        <a:prstGeom prst="rect">
          <a:avLst/>
        </a:prstGeom>
        <a:noFill/>
        <a:ln w="9525" cmpd="sng">
          <a:noFill/>
        </a:ln>
      </xdr:spPr>
    </xdr:pic>
    <xdr:clientData/>
  </xdr:twoCellAnchor>
  <xdr:twoCellAnchor editAs="oneCell">
    <xdr:from>
      <xdr:col>4</xdr:col>
      <xdr:colOff>466725</xdr:colOff>
      <xdr:row>39</xdr:row>
      <xdr:rowOff>161925</xdr:rowOff>
    </xdr:from>
    <xdr:to>
      <xdr:col>6</xdr:col>
      <xdr:colOff>190500</xdr:colOff>
      <xdr:row>41</xdr:row>
      <xdr:rowOff>76200</xdr:rowOff>
    </xdr:to>
    <xdr:pic>
      <xdr:nvPicPr>
        <xdr:cNvPr id="14" name="Picture 15"/>
        <xdr:cNvPicPr preferRelativeResize="1">
          <a:picLocks noChangeAspect="1"/>
        </xdr:cNvPicPr>
      </xdr:nvPicPr>
      <xdr:blipFill>
        <a:blip r:embed="rId13"/>
        <a:stretch>
          <a:fillRect/>
        </a:stretch>
      </xdr:blipFill>
      <xdr:spPr>
        <a:xfrm>
          <a:off x="3952875" y="6534150"/>
          <a:ext cx="952500" cy="238125"/>
        </a:xfrm>
        <a:prstGeom prst="rect">
          <a:avLst/>
        </a:prstGeom>
        <a:noFill/>
        <a:ln w="9525" cmpd="sng">
          <a:noFill/>
        </a:ln>
      </xdr:spPr>
    </xdr:pic>
    <xdr:clientData/>
  </xdr:twoCellAnchor>
  <xdr:twoCellAnchor editAs="oneCell">
    <xdr:from>
      <xdr:col>3</xdr:col>
      <xdr:colOff>409575</xdr:colOff>
      <xdr:row>40</xdr:row>
      <xdr:rowOff>19050</xdr:rowOff>
    </xdr:from>
    <xdr:to>
      <xdr:col>4</xdr:col>
      <xdr:colOff>390525</xdr:colOff>
      <xdr:row>41</xdr:row>
      <xdr:rowOff>57150</xdr:rowOff>
    </xdr:to>
    <xdr:pic>
      <xdr:nvPicPr>
        <xdr:cNvPr id="15" name="Picture 16"/>
        <xdr:cNvPicPr preferRelativeResize="1">
          <a:picLocks noChangeAspect="1"/>
        </xdr:cNvPicPr>
      </xdr:nvPicPr>
      <xdr:blipFill>
        <a:blip r:embed="rId14"/>
        <a:stretch>
          <a:fillRect/>
        </a:stretch>
      </xdr:blipFill>
      <xdr:spPr>
        <a:xfrm>
          <a:off x="3286125" y="6553200"/>
          <a:ext cx="590550" cy="200025"/>
        </a:xfrm>
        <a:prstGeom prst="rect">
          <a:avLst/>
        </a:prstGeom>
        <a:noFill/>
        <a:ln w="9525" cmpd="sng">
          <a:noFill/>
        </a:ln>
      </xdr:spPr>
    </xdr:pic>
    <xdr:clientData/>
  </xdr:twoCellAnchor>
  <xdr:twoCellAnchor editAs="oneCell">
    <xdr:from>
      <xdr:col>2</xdr:col>
      <xdr:colOff>190500</xdr:colOff>
      <xdr:row>40</xdr:row>
      <xdr:rowOff>28575</xdr:rowOff>
    </xdr:from>
    <xdr:to>
      <xdr:col>3</xdr:col>
      <xdr:colOff>323850</xdr:colOff>
      <xdr:row>41</xdr:row>
      <xdr:rowOff>57150</xdr:rowOff>
    </xdr:to>
    <xdr:pic>
      <xdr:nvPicPr>
        <xdr:cNvPr id="16" name="Picture 17"/>
        <xdr:cNvPicPr preferRelativeResize="1">
          <a:picLocks noChangeAspect="1"/>
        </xdr:cNvPicPr>
      </xdr:nvPicPr>
      <xdr:blipFill>
        <a:blip r:embed="rId15"/>
        <a:stretch>
          <a:fillRect/>
        </a:stretch>
      </xdr:blipFill>
      <xdr:spPr>
        <a:xfrm>
          <a:off x="2457450" y="6562725"/>
          <a:ext cx="742950" cy="190500"/>
        </a:xfrm>
        <a:prstGeom prst="rect">
          <a:avLst/>
        </a:prstGeom>
        <a:noFill/>
        <a:ln w="9525" cmpd="sng">
          <a:noFill/>
        </a:ln>
      </xdr:spPr>
    </xdr:pic>
    <xdr:clientData/>
  </xdr:twoCellAnchor>
  <xdr:twoCellAnchor editAs="oneCell">
    <xdr:from>
      <xdr:col>2</xdr:col>
      <xdr:colOff>85725</xdr:colOff>
      <xdr:row>43</xdr:row>
      <xdr:rowOff>28575</xdr:rowOff>
    </xdr:from>
    <xdr:to>
      <xdr:col>3</xdr:col>
      <xdr:colOff>47625</xdr:colOff>
      <xdr:row>44</xdr:row>
      <xdr:rowOff>57150</xdr:rowOff>
    </xdr:to>
    <xdr:pic>
      <xdr:nvPicPr>
        <xdr:cNvPr id="17" name="Picture 18"/>
        <xdr:cNvPicPr preferRelativeResize="1">
          <a:picLocks noChangeAspect="1"/>
        </xdr:cNvPicPr>
      </xdr:nvPicPr>
      <xdr:blipFill>
        <a:blip r:embed="rId16"/>
        <a:stretch>
          <a:fillRect/>
        </a:stretch>
      </xdr:blipFill>
      <xdr:spPr>
        <a:xfrm>
          <a:off x="2352675" y="7048500"/>
          <a:ext cx="571500" cy="190500"/>
        </a:xfrm>
        <a:prstGeom prst="rect">
          <a:avLst/>
        </a:prstGeom>
        <a:noFill/>
        <a:ln w="9525" cmpd="sng">
          <a:noFill/>
        </a:ln>
      </xdr:spPr>
    </xdr:pic>
    <xdr:clientData/>
  </xdr:twoCellAnchor>
  <xdr:twoCellAnchor editAs="oneCell">
    <xdr:from>
      <xdr:col>1</xdr:col>
      <xdr:colOff>19050</xdr:colOff>
      <xdr:row>43</xdr:row>
      <xdr:rowOff>28575</xdr:rowOff>
    </xdr:from>
    <xdr:to>
      <xdr:col>2</xdr:col>
      <xdr:colOff>9525</xdr:colOff>
      <xdr:row>44</xdr:row>
      <xdr:rowOff>38100</xdr:rowOff>
    </xdr:to>
    <xdr:pic>
      <xdr:nvPicPr>
        <xdr:cNvPr id="18" name="Picture 19"/>
        <xdr:cNvPicPr preferRelativeResize="1">
          <a:picLocks noChangeAspect="1"/>
        </xdr:cNvPicPr>
      </xdr:nvPicPr>
      <xdr:blipFill>
        <a:blip r:embed="rId17"/>
        <a:stretch>
          <a:fillRect/>
        </a:stretch>
      </xdr:blipFill>
      <xdr:spPr>
        <a:xfrm>
          <a:off x="1676400" y="7048500"/>
          <a:ext cx="600075" cy="171450"/>
        </a:xfrm>
        <a:prstGeom prst="rect">
          <a:avLst/>
        </a:prstGeom>
        <a:noFill/>
        <a:ln w="9525" cmpd="sng">
          <a:noFill/>
        </a:ln>
      </xdr:spPr>
    </xdr:pic>
    <xdr:clientData/>
  </xdr:twoCellAnchor>
  <xdr:twoCellAnchor editAs="oneCell">
    <xdr:from>
      <xdr:col>3</xdr:col>
      <xdr:colOff>133350</xdr:colOff>
      <xdr:row>43</xdr:row>
      <xdr:rowOff>38100</xdr:rowOff>
    </xdr:from>
    <xdr:to>
      <xdr:col>4</xdr:col>
      <xdr:colOff>314325</xdr:colOff>
      <xdr:row>44</xdr:row>
      <xdr:rowOff>57150</xdr:rowOff>
    </xdr:to>
    <xdr:pic>
      <xdr:nvPicPr>
        <xdr:cNvPr id="19" name="Picture 20"/>
        <xdr:cNvPicPr preferRelativeResize="1">
          <a:picLocks noChangeAspect="1"/>
        </xdr:cNvPicPr>
      </xdr:nvPicPr>
      <xdr:blipFill>
        <a:blip r:embed="rId18"/>
        <a:stretch>
          <a:fillRect/>
        </a:stretch>
      </xdr:blipFill>
      <xdr:spPr>
        <a:xfrm>
          <a:off x="3009900" y="7058025"/>
          <a:ext cx="790575" cy="180975"/>
        </a:xfrm>
        <a:prstGeom prst="rect">
          <a:avLst/>
        </a:prstGeom>
        <a:noFill/>
        <a:ln w="9525" cmpd="sng">
          <a:noFill/>
        </a:ln>
      </xdr:spPr>
    </xdr:pic>
    <xdr:clientData/>
  </xdr:twoCellAnchor>
  <xdr:twoCellAnchor editAs="oneCell">
    <xdr:from>
      <xdr:col>9</xdr:col>
      <xdr:colOff>600075</xdr:colOff>
      <xdr:row>4</xdr:row>
      <xdr:rowOff>0</xdr:rowOff>
    </xdr:from>
    <xdr:to>
      <xdr:col>11</xdr:col>
      <xdr:colOff>314325</xdr:colOff>
      <xdr:row>11</xdr:row>
      <xdr:rowOff>142875</xdr:rowOff>
    </xdr:to>
    <xdr:pic>
      <xdr:nvPicPr>
        <xdr:cNvPr id="20" name="Picture 21"/>
        <xdr:cNvPicPr preferRelativeResize="1">
          <a:picLocks noChangeAspect="1"/>
        </xdr:cNvPicPr>
      </xdr:nvPicPr>
      <xdr:blipFill>
        <a:blip r:embed="rId19"/>
        <a:stretch>
          <a:fillRect/>
        </a:stretch>
      </xdr:blipFill>
      <xdr:spPr>
        <a:xfrm>
          <a:off x="7134225" y="704850"/>
          <a:ext cx="933450" cy="1276350"/>
        </a:xfrm>
        <a:prstGeom prst="rect">
          <a:avLst/>
        </a:prstGeom>
        <a:noFill/>
        <a:ln w="9525" cmpd="sng">
          <a:noFill/>
        </a:ln>
      </xdr:spPr>
    </xdr:pic>
    <xdr:clientData/>
  </xdr:twoCellAnchor>
  <xdr:twoCellAnchor editAs="oneCell">
    <xdr:from>
      <xdr:col>12</xdr:col>
      <xdr:colOff>590550</xdr:colOff>
      <xdr:row>4</xdr:row>
      <xdr:rowOff>0</xdr:rowOff>
    </xdr:from>
    <xdr:to>
      <xdr:col>14</xdr:col>
      <xdr:colOff>304800</xdr:colOff>
      <xdr:row>6</xdr:row>
      <xdr:rowOff>19050</xdr:rowOff>
    </xdr:to>
    <xdr:pic>
      <xdr:nvPicPr>
        <xdr:cNvPr id="21" name="Picture 22"/>
        <xdr:cNvPicPr preferRelativeResize="1">
          <a:picLocks noChangeAspect="1"/>
        </xdr:cNvPicPr>
      </xdr:nvPicPr>
      <xdr:blipFill>
        <a:blip r:embed="rId20"/>
        <a:stretch>
          <a:fillRect/>
        </a:stretch>
      </xdr:blipFill>
      <xdr:spPr>
        <a:xfrm>
          <a:off x="8953500" y="704850"/>
          <a:ext cx="933450" cy="342900"/>
        </a:xfrm>
        <a:prstGeom prst="rect">
          <a:avLst/>
        </a:prstGeom>
        <a:noFill/>
        <a:ln w="9525" cmpd="sng">
          <a:noFill/>
        </a:ln>
      </xdr:spPr>
    </xdr:pic>
    <xdr:clientData/>
  </xdr:twoCellAnchor>
  <xdr:twoCellAnchor editAs="oneCell">
    <xdr:from>
      <xdr:col>0</xdr:col>
      <xdr:colOff>752475</xdr:colOff>
      <xdr:row>53</xdr:row>
      <xdr:rowOff>9525</xdr:rowOff>
    </xdr:from>
    <xdr:to>
      <xdr:col>0</xdr:col>
      <xdr:colOff>1333500</xdr:colOff>
      <xdr:row>54</xdr:row>
      <xdr:rowOff>47625</xdr:rowOff>
    </xdr:to>
    <xdr:pic>
      <xdr:nvPicPr>
        <xdr:cNvPr id="22" name="Picture 23"/>
        <xdr:cNvPicPr preferRelativeResize="1">
          <a:picLocks noChangeAspect="1"/>
        </xdr:cNvPicPr>
      </xdr:nvPicPr>
      <xdr:blipFill>
        <a:blip r:embed="rId21"/>
        <a:stretch>
          <a:fillRect/>
        </a:stretch>
      </xdr:blipFill>
      <xdr:spPr>
        <a:xfrm>
          <a:off x="752475" y="8648700"/>
          <a:ext cx="581025" cy="200025"/>
        </a:xfrm>
        <a:prstGeom prst="rect">
          <a:avLst/>
        </a:prstGeom>
        <a:noFill/>
        <a:ln w="9525" cmpd="sng">
          <a:noFill/>
        </a:ln>
      </xdr:spPr>
    </xdr:pic>
    <xdr:clientData/>
  </xdr:twoCellAnchor>
  <xdr:twoCellAnchor editAs="oneCell">
    <xdr:from>
      <xdr:col>1</xdr:col>
      <xdr:colOff>38100</xdr:colOff>
      <xdr:row>52</xdr:row>
      <xdr:rowOff>66675</xdr:rowOff>
    </xdr:from>
    <xdr:to>
      <xdr:col>7</xdr:col>
      <xdr:colOff>314325</xdr:colOff>
      <xdr:row>60</xdr:row>
      <xdr:rowOff>9525</xdr:rowOff>
    </xdr:to>
    <xdr:pic>
      <xdr:nvPicPr>
        <xdr:cNvPr id="23" name="Picture 24"/>
        <xdr:cNvPicPr preferRelativeResize="1">
          <a:picLocks noChangeAspect="1"/>
        </xdr:cNvPicPr>
      </xdr:nvPicPr>
      <xdr:blipFill>
        <a:blip r:embed="rId22"/>
        <a:stretch>
          <a:fillRect/>
        </a:stretch>
      </xdr:blipFill>
      <xdr:spPr>
        <a:xfrm>
          <a:off x="1695450" y="8543925"/>
          <a:ext cx="3933825" cy="123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127</xdr:row>
      <xdr:rowOff>38100</xdr:rowOff>
    </xdr:from>
    <xdr:to>
      <xdr:col>6</xdr:col>
      <xdr:colOff>952500</xdr:colOff>
      <xdr:row>142</xdr:row>
      <xdr:rowOff>57150</xdr:rowOff>
    </xdr:to>
    <xdr:graphicFrame>
      <xdr:nvGraphicFramePr>
        <xdr:cNvPr id="1" name="Chart 1"/>
        <xdr:cNvGraphicFramePr/>
      </xdr:nvGraphicFramePr>
      <xdr:xfrm>
        <a:off x="3638550" y="21097875"/>
        <a:ext cx="3048000" cy="2447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David Theme 2">
      <a:dk1>
        <a:sysClr val="windowText" lastClr="000000"/>
      </a:dk1>
      <a:lt1>
        <a:sysClr val="window" lastClr="FFFFFF"/>
      </a:lt1>
      <a:dk2>
        <a:srgbClr val="1F497D"/>
      </a:dk2>
      <a:lt2>
        <a:srgbClr val="EEECE1"/>
      </a:lt2>
      <a:accent1>
        <a:srgbClr val="FF0000"/>
      </a:accent1>
      <a:accent2>
        <a:srgbClr val="FFC000"/>
      </a:accent2>
      <a:accent3>
        <a:srgbClr val="00FF00"/>
      </a:accent3>
      <a:accent4>
        <a:srgbClr val="00B050"/>
      </a:accent4>
      <a:accent5>
        <a:srgbClr val="0000FF"/>
      </a:accent5>
      <a:accent6>
        <a:srgbClr val="9900C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mazon.co.uk/How-Win-Friends-Influence-People/dp/0091906814/ref=sr_1_12?s=books&amp;ie=UTF8&amp;qid=1326308891&amp;sr=1-12" TargetMode="External" /><Relationship Id="rId2" Type="http://schemas.openxmlformats.org/officeDocument/2006/relationships/hyperlink" Target="http://www.amazon.co.uk/Positivity-ebook/dp/B00550N7VY/ref=sr_1_22?s=books&amp;ie=UTF8&amp;qid=1326309030&amp;sr=1-22" TargetMode="External" /><Relationship Id="rId3" Type="http://schemas.openxmlformats.org/officeDocument/2006/relationships/hyperlink" Target="http://www.amazon.co.uk/Mindset-How-Fulfil-Your-Potential/dp/1780332009/ref=sr_1_6?s=books&amp;ie=UTF8&amp;qid=1326308915&amp;sr=1-6" TargetMode="External" /><Relationship Id="rId4" Type="http://schemas.openxmlformats.org/officeDocument/2006/relationships/hyperlink" Target="http://www.amazon.co.uk/Willpower-Rediscovering-Our-Greatest-Strength/dp/1846143500/ref=sr_1_15?s=books&amp;ie=UTF8&amp;qid=1326310058&amp;sr=1-15" TargetMode="External" /><Relationship Id="rId5" Type="http://schemas.openxmlformats.org/officeDocument/2006/relationships/hyperlink" Target="http://www.amazon.co.uk/Mindfulness-Beginners-Reclaiming-Present-Moment-/dp/1604076585/ref=sr_1_19?s=books&amp;ie=UTF8&amp;qid=1326310058&amp;sr=1-19" TargetMode="Externa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youtube.com/watch?v=oTugjssqOT0"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hraseexpress.com/" TargetMode="External" /><Relationship Id="rId2" Type="http://schemas.openxmlformats.org/officeDocument/2006/relationships/hyperlink" Target="http://www.smilesoftware.com/TextExpander/index.html" TargetMode="Externa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63"/>
  <sheetViews>
    <sheetView tabSelected="1" zoomScale="114" zoomScaleNormal="114" zoomScalePageLayoutView="0" workbookViewId="0" topLeftCell="A10">
      <selection activeCell="L20" sqref="L20"/>
    </sheetView>
  </sheetViews>
  <sheetFormatPr defaultColWidth="9.140625" defaultRowHeight="12.75"/>
  <cols>
    <col min="1" max="1" width="24.8515625" style="0" customWidth="1"/>
  </cols>
  <sheetData>
    <row r="1" spans="1:13" ht="12.75">
      <c r="A1" s="241"/>
      <c r="B1" s="241"/>
      <c r="C1" s="241"/>
      <c r="D1" s="242" t="s">
        <v>902</v>
      </c>
      <c r="E1" s="242"/>
      <c r="F1" s="241"/>
      <c r="G1" s="241"/>
      <c r="H1" s="241"/>
      <c r="I1" s="241"/>
      <c r="J1" s="241"/>
      <c r="K1" s="241"/>
      <c r="L1" s="241"/>
      <c r="M1" s="241"/>
    </row>
    <row r="2" ht="17.25">
      <c r="A2" s="240" t="s">
        <v>901</v>
      </c>
    </row>
    <row r="4" spans="11:14" ht="12.75">
      <c r="K4" s="46" t="s">
        <v>863</v>
      </c>
      <c r="N4" s="46" t="s">
        <v>864</v>
      </c>
    </row>
    <row r="5" ht="12.75">
      <c r="A5" s="2" t="s">
        <v>865</v>
      </c>
    </row>
    <row r="6" spans="1:2" ht="12.75">
      <c r="A6" s="46" t="s">
        <v>866</v>
      </c>
      <c r="B6" s="46" t="s">
        <v>867</v>
      </c>
    </row>
    <row r="7" ht="12.75">
      <c r="A7" s="46" t="s">
        <v>868</v>
      </c>
    </row>
    <row r="8" ht="12.75">
      <c r="A8" s="46"/>
    </row>
    <row r="9" ht="12.75">
      <c r="A9" s="2" t="s">
        <v>869</v>
      </c>
    </row>
    <row r="10" ht="12.75">
      <c r="A10" s="46" t="s">
        <v>870</v>
      </c>
    </row>
    <row r="12" ht="12.75">
      <c r="A12" s="2" t="s">
        <v>871</v>
      </c>
    </row>
    <row r="13" spans="1:2" ht="12.75">
      <c r="A13" s="46" t="s">
        <v>872</v>
      </c>
      <c r="B13" s="46" t="s">
        <v>873</v>
      </c>
    </row>
    <row r="16" ht="12.75">
      <c r="A16" s="2" t="s">
        <v>874</v>
      </c>
    </row>
    <row r="17" ht="12.75">
      <c r="A17" s="46" t="s">
        <v>875</v>
      </c>
    </row>
    <row r="18" ht="12.75">
      <c r="A18" s="46"/>
    </row>
    <row r="19" ht="12.75">
      <c r="A19" s="46" t="s">
        <v>62</v>
      </c>
    </row>
    <row r="20" ht="12.75">
      <c r="A20" s="46"/>
    </row>
    <row r="21" ht="12.75">
      <c r="A21" s="46"/>
    </row>
    <row r="22" ht="12.75">
      <c r="A22" s="46"/>
    </row>
    <row r="23" ht="12.75">
      <c r="A23" s="46"/>
    </row>
    <row r="24" ht="12.75">
      <c r="A24" s="46"/>
    </row>
    <row r="25" ht="12.75">
      <c r="A25" s="46"/>
    </row>
    <row r="26" ht="12.75">
      <c r="A26" s="46"/>
    </row>
    <row r="27" ht="12.75">
      <c r="A27" s="46"/>
    </row>
    <row r="28" ht="12.75">
      <c r="A28" s="46"/>
    </row>
    <row r="29" ht="12.75">
      <c r="A29" s="2" t="s">
        <v>898</v>
      </c>
    </row>
    <row r="30" ht="12.75">
      <c r="A30" s="46" t="s">
        <v>876</v>
      </c>
    </row>
    <row r="31" ht="12.75">
      <c r="A31" s="46" t="s">
        <v>877</v>
      </c>
    </row>
    <row r="32" spans="1:3" ht="12.75">
      <c r="A32" s="46" t="s">
        <v>878</v>
      </c>
      <c r="C32" s="46" t="s">
        <v>879</v>
      </c>
    </row>
    <row r="33" ht="12.75">
      <c r="A33" s="46" t="s">
        <v>880</v>
      </c>
    </row>
    <row r="36" ht="12.75">
      <c r="A36" s="2" t="s">
        <v>881</v>
      </c>
    </row>
    <row r="37" ht="12.75">
      <c r="A37" t="s">
        <v>882</v>
      </c>
    </row>
    <row r="38" ht="12.75">
      <c r="A38" t="s">
        <v>883</v>
      </c>
    </row>
    <row r="39" ht="12.75">
      <c r="A39" s="46" t="s">
        <v>884</v>
      </c>
    </row>
    <row r="40" ht="12.75">
      <c r="A40" s="46" t="s">
        <v>885</v>
      </c>
    </row>
    <row r="41" ht="12.75">
      <c r="A41" s="46" t="s">
        <v>886</v>
      </c>
    </row>
    <row r="42" ht="12.75">
      <c r="A42" s="46"/>
    </row>
    <row r="43" ht="12.75">
      <c r="A43" s="46"/>
    </row>
    <row r="44" ht="12.75">
      <c r="A44" s="2" t="s">
        <v>887</v>
      </c>
    </row>
    <row r="45" ht="12.75">
      <c r="A45" s="46"/>
    </row>
    <row r="47" ht="12.75">
      <c r="A47" s="2" t="s">
        <v>888</v>
      </c>
    </row>
    <row r="48" ht="12.75">
      <c r="A48" s="46" t="s">
        <v>889</v>
      </c>
    </row>
    <row r="49" ht="12.75">
      <c r="A49" s="46" t="s">
        <v>890</v>
      </c>
    </row>
    <row r="50" ht="12.75">
      <c r="A50" s="46" t="s">
        <v>891</v>
      </c>
    </row>
    <row r="51" ht="12.75">
      <c r="A51" s="46"/>
    </row>
    <row r="53" ht="12.75">
      <c r="A53" s="2" t="s">
        <v>892</v>
      </c>
    </row>
    <row r="54" ht="12.75">
      <c r="A54" s="46" t="s">
        <v>893</v>
      </c>
    </row>
    <row r="55" ht="12.75">
      <c r="A55" s="46" t="s">
        <v>894</v>
      </c>
    </row>
    <row r="56" ht="12.75">
      <c r="A56" s="46" t="s">
        <v>895</v>
      </c>
    </row>
    <row r="62" ht="12.75">
      <c r="A62" s="2" t="s">
        <v>896</v>
      </c>
    </row>
    <row r="63" ht="12.75">
      <c r="A63" s="46" t="s">
        <v>897</v>
      </c>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theme="4" tint="0.5999900102615356"/>
  </sheetPr>
  <dimension ref="A2:C15"/>
  <sheetViews>
    <sheetView zoomScalePageLayoutView="0" workbookViewId="0" topLeftCell="A1">
      <selection activeCell="D14" sqref="D14"/>
    </sheetView>
  </sheetViews>
  <sheetFormatPr defaultColWidth="9.140625" defaultRowHeight="12.75"/>
  <cols>
    <col min="1" max="1" width="13.7109375" style="0" customWidth="1"/>
    <col min="3" max="3" width="9.7109375" style="0" customWidth="1"/>
    <col min="4" max="4" width="82.8515625" style="0" customWidth="1"/>
  </cols>
  <sheetData>
    <row r="2" ht="12.75">
      <c r="A2" t="s">
        <v>726</v>
      </c>
    </row>
    <row r="4" s="47" customFormat="1" ht="12.75"/>
    <row r="5" ht="12.75">
      <c r="A5" t="s">
        <v>162</v>
      </c>
    </row>
    <row r="6" s="47" customFormat="1" ht="12.75"/>
    <row r="7" ht="12.75">
      <c r="A7" t="s">
        <v>163</v>
      </c>
    </row>
    <row r="9" s="47" customFormat="1" ht="12.75"/>
    <row r="10" ht="12.75">
      <c r="A10" s="25" t="s">
        <v>205</v>
      </c>
    </row>
    <row r="12" s="47" customFormat="1" ht="12.75"/>
    <row r="13" ht="12.75">
      <c r="A13" s="46" t="s">
        <v>291</v>
      </c>
    </row>
    <row r="14" ht="12.75">
      <c r="B14" s="46" t="s">
        <v>293</v>
      </c>
    </row>
    <row r="15" ht="12.75">
      <c r="C15" s="4" t="s">
        <v>292</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theme="4" tint="0.7999799847602844"/>
  </sheetPr>
  <dimension ref="A3:D52"/>
  <sheetViews>
    <sheetView zoomScalePageLayoutView="0" workbookViewId="0" topLeftCell="A2">
      <selection activeCell="B37" sqref="B36:B37"/>
    </sheetView>
  </sheetViews>
  <sheetFormatPr defaultColWidth="9.140625" defaultRowHeight="12.75"/>
  <cols>
    <col min="3" max="3" width="43.28125" style="0" customWidth="1"/>
    <col min="4" max="4" width="86.28125" style="0" customWidth="1"/>
  </cols>
  <sheetData>
    <row r="3" ht="12.75">
      <c r="A3" s="74" t="s">
        <v>783</v>
      </c>
    </row>
    <row r="4" spans="1:4" ht="12.75">
      <c r="A4" s="46" t="s">
        <v>277</v>
      </c>
      <c r="B4" s="46" t="s">
        <v>673</v>
      </c>
      <c r="C4" s="46" t="s">
        <v>674</v>
      </c>
      <c r="D4" s="46" t="s">
        <v>675</v>
      </c>
    </row>
    <row r="6" spans="2:4" ht="12.75">
      <c r="B6" s="46" t="s">
        <v>672</v>
      </c>
      <c r="C6" s="46" t="s">
        <v>677</v>
      </c>
      <c r="D6" s="46" t="s">
        <v>676</v>
      </c>
    </row>
    <row r="7" spans="2:4" ht="12.75">
      <c r="B7" s="46" t="s">
        <v>678</v>
      </c>
      <c r="C7" s="46" t="s">
        <v>680</v>
      </c>
      <c r="D7" s="46" t="s">
        <v>679</v>
      </c>
    </row>
    <row r="8" spans="2:4" ht="12.75">
      <c r="B8" s="46" t="s">
        <v>681</v>
      </c>
      <c r="C8" s="46" t="s">
        <v>683</v>
      </c>
      <c r="D8" s="46" t="s">
        <v>682</v>
      </c>
    </row>
    <row r="12" ht="12.75">
      <c r="A12" s="74" t="s">
        <v>784</v>
      </c>
    </row>
    <row r="13" ht="12.75">
      <c r="A13" t="s">
        <v>530</v>
      </c>
    </row>
    <row r="14" ht="12.75">
      <c r="A14" t="s">
        <v>533</v>
      </c>
    </row>
    <row r="15" ht="12.75">
      <c r="A15" t="s">
        <v>531</v>
      </c>
    </row>
    <row r="16" ht="12.75">
      <c r="A16" t="s">
        <v>535</v>
      </c>
    </row>
    <row r="17" ht="12.75">
      <c r="A17" t="s">
        <v>532</v>
      </c>
    </row>
    <row r="18" ht="12.75">
      <c r="A18" t="s">
        <v>534</v>
      </c>
    </row>
    <row r="21" ht="12.75">
      <c r="A21" s="74" t="s">
        <v>797</v>
      </c>
    </row>
    <row r="22" spans="1:3" ht="12.75">
      <c r="A22" s="4" t="s">
        <v>563</v>
      </c>
      <c r="C22" s="4" t="s">
        <v>556</v>
      </c>
    </row>
    <row r="23" spans="1:3" ht="12.75">
      <c r="A23" s="46" t="s">
        <v>553</v>
      </c>
      <c r="C23" s="46" t="s">
        <v>557</v>
      </c>
    </row>
    <row r="24" spans="1:3" ht="12.75">
      <c r="A24" s="46" t="s">
        <v>559</v>
      </c>
      <c r="C24" s="46" t="s">
        <v>558</v>
      </c>
    </row>
    <row r="25" ht="12.75">
      <c r="A25" s="46" t="s">
        <v>232</v>
      </c>
    </row>
    <row r="26" ht="12.75">
      <c r="A26" s="46" t="s">
        <v>554</v>
      </c>
    </row>
    <row r="27" ht="12.75">
      <c r="A27" s="46" t="s">
        <v>555</v>
      </c>
    </row>
    <row r="28" ht="12.75">
      <c r="A28" s="46" t="s">
        <v>560</v>
      </c>
    </row>
    <row r="30" ht="12.75">
      <c r="A30" s="4" t="s">
        <v>536</v>
      </c>
    </row>
    <row r="31" ht="12.75">
      <c r="A31" s="46" t="s">
        <v>537</v>
      </c>
    </row>
    <row r="32" ht="12.75">
      <c r="A32" s="46" t="s">
        <v>538</v>
      </c>
    </row>
    <row r="33" ht="12.75">
      <c r="A33" s="46" t="s">
        <v>539</v>
      </c>
    </row>
    <row r="34" ht="12.75">
      <c r="A34" s="46" t="s">
        <v>540</v>
      </c>
    </row>
    <row r="35" ht="12.75">
      <c r="A35" s="46" t="s">
        <v>839</v>
      </c>
    </row>
    <row r="36" ht="12.75">
      <c r="A36" s="46" t="s">
        <v>541</v>
      </c>
    </row>
    <row r="37" ht="12.75">
      <c r="A37" s="46" t="s">
        <v>542</v>
      </c>
    </row>
    <row r="39" ht="12.75">
      <c r="A39" s="4" t="s">
        <v>164</v>
      </c>
    </row>
    <row r="40" ht="12.75">
      <c r="A40" s="46" t="s">
        <v>548</v>
      </c>
    </row>
    <row r="41" ht="12.75">
      <c r="A41" s="46" t="s">
        <v>549</v>
      </c>
    </row>
    <row r="42" ht="12.75">
      <c r="A42" s="46" t="s">
        <v>550</v>
      </c>
    </row>
    <row r="43" ht="12.75">
      <c r="A43" s="46" t="s">
        <v>551</v>
      </c>
    </row>
    <row r="44" ht="12.75">
      <c r="A44" s="46" t="s">
        <v>552</v>
      </c>
    </row>
    <row r="45" ht="12.75">
      <c r="A45" s="46" t="s">
        <v>543</v>
      </c>
    </row>
    <row r="47" ht="12.75">
      <c r="A47" s="4" t="s">
        <v>562</v>
      </c>
    </row>
    <row r="48" ht="12.75">
      <c r="A48" t="s">
        <v>561</v>
      </c>
    </row>
    <row r="49" ht="12.75">
      <c r="A49" s="46" t="s">
        <v>544</v>
      </c>
    </row>
    <row r="50" ht="12.75">
      <c r="A50" s="46" t="s">
        <v>545</v>
      </c>
    </row>
    <row r="51" ht="12.75">
      <c r="A51" s="46" t="s">
        <v>546</v>
      </c>
    </row>
    <row r="52" ht="12.75">
      <c r="A52" s="46" t="s">
        <v>547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E8A7FF"/>
  </sheetPr>
  <dimension ref="A5:U193"/>
  <sheetViews>
    <sheetView zoomScalePageLayoutView="0" workbookViewId="0" topLeftCell="A172">
      <selection activeCell="G201" sqref="G201"/>
    </sheetView>
  </sheetViews>
  <sheetFormatPr defaultColWidth="9.140625" defaultRowHeight="12.75"/>
  <cols>
    <col min="1" max="1" width="17.28125" style="0" bestFit="1" customWidth="1"/>
    <col min="2" max="2" width="37.28125" style="0" bestFit="1" customWidth="1"/>
    <col min="3" max="3" width="11.00390625" style="0" customWidth="1"/>
    <col min="4" max="4" width="15.421875" style="0" hidden="1" customWidth="1"/>
    <col min="5" max="5" width="7.57421875" style="0" customWidth="1"/>
    <col min="6" max="6" width="12.8515625" style="0" customWidth="1"/>
    <col min="7" max="7" width="14.7109375" style="0" customWidth="1"/>
    <col min="9" max="9" width="9.140625" style="90" customWidth="1"/>
  </cols>
  <sheetData>
    <row r="5" spans="1:2" ht="12.75">
      <c r="A5" s="6" t="s">
        <v>3</v>
      </c>
      <c r="B5" s="7"/>
    </row>
    <row r="6" spans="1:2" ht="12.75">
      <c r="A6" s="8" t="s">
        <v>110</v>
      </c>
      <c r="B6" s="9" t="s">
        <v>1</v>
      </c>
    </row>
    <row r="7" spans="1:2" ht="12.75">
      <c r="A7" s="11" t="s">
        <v>111</v>
      </c>
      <c r="B7" s="10" t="s">
        <v>112</v>
      </c>
    </row>
    <row r="9" spans="1:9" ht="12.75">
      <c r="A9" s="2" t="s">
        <v>88</v>
      </c>
      <c r="B9" s="2" t="s">
        <v>89</v>
      </c>
      <c r="C9" s="2" t="s">
        <v>90</v>
      </c>
      <c r="D9" s="2" t="s">
        <v>91</v>
      </c>
      <c r="E9" s="2" t="s">
        <v>92</v>
      </c>
      <c r="F9" s="2" t="s">
        <v>93</v>
      </c>
      <c r="G9" s="2" t="s">
        <v>118</v>
      </c>
      <c r="I9" s="91" t="s">
        <v>595</v>
      </c>
    </row>
    <row r="10" spans="1:3" ht="12.75">
      <c r="A10" t="s">
        <v>94</v>
      </c>
      <c r="C10">
        <v>20</v>
      </c>
    </row>
    <row r="11" spans="1:9" ht="12.75">
      <c r="A11" t="s">
        <v>73</v>
      </c>
      <c r="B11" t="s">
        <v>74</v>
      </c>
      <c r="C11">
        <v>3</v>
      </c>
      <c r="D11" s="3" t="s">
        <v>46</v>
      </c>
      <c r="E11" t="s">
        <v>8</v>
      </c>
      <c r="F11">
        <v>12</v>
      </c>
      <c r="G11" t="s">
        <v>123</v>
      </c>
      <c r="I11" s="90">
        <f>C11*4</f>
        <v>12</v>
      </c>
    </row>
    <row r="12" spans="1:9" ht="12.75">
      <c r="A12" t="s">
        <v>75</v>
      </c>
      <c r="B12" t="s">
        <v>76</v>
      </c>
      <c r="C12">
        <v>4</v>
      </c>
      <c r="D12" s="3" t="s">
        <v>46</v>
      </c>
      <c r="E12" t="s">
        <v>16</v>
      </c>
      <c r="F12">
        <v>14.8</v>
      </c>
      <c r="G12" t="s">
        <v>124</v>
      </c>
      <c r="I12" s="90">
        <f>C12*4</f>
        <v>16</v>
      </c>
    </row>
    <row r="13" spans="1:6" ht="12.75">
      <c r="A13" t="s">
        <v>77</v>
      </c>
      <c r="B13" t="s">
        <v>78</v>
      </c>
      <c r="C13">
        <v>1</v>
      </c>
      <c r="D13" s="3" t="s">
        <v>46</v>
      </c>
      <c r="E13" t="s">
        <v>24</v>
      </c>
      <c r="F13" t="s">
        <v>62</v>
      </c>
    </row>
    <row r="14" spans="1:7" ht="12.75">
      <c r="A14" t="s">
        <v>79</v>
      </c>
      <c r="B14" t="s">
        <v>80</v>
      </c>
      <c r="C14">
        <v>1</v>
      </c>
      <c r="D14" s="3" t="s">
        <v>46</v>
      </c>
      <c r="E14" t="s">
        <v>24</v>
      </c>
      <c r="F14" t="s">
        <v>62</v>
      </c>
      <c r="G14" t="s">
        <v>125</v>
      </c>
    </row>
    <row r="15" spans="1:9" ht="12.75">
      <c r="A15" t="s">
        <v>81</v>
      </c>
      <c r="B15" t="s">
        <v>82</v>
      </c>
      <c r="C15">
        <v>3</v>
      </c>
      <c r="D15" s="3" t="s">
        <v>46</v>
      </c>
      <c r="E15" t="s">
        <v>16</v>
      </c>
      <c r="F15">
        <v>11.1</v>
      </c>
      <c r="G15" t="s">
        <v>126</v>
      </c>
      <c r="I15" s="90">
        <f>C15*4</f>
        <v>12</v>
      </c>
    </row>
    <row r="16" spans="1:9" ht="12.75">
      <c r="A16" s="4" t="s">
        <v>42</v>
      </c>
      <c r="B16" s="4" t="s">
        <v>83</v>
      </c>
      <c r="C16">
        <v>3</v>
      </c>
      <c r="D16" s="3" t="s">
        <v>46</v>
      </c>
      <c r="E16" t="s">
        <v>8</v>
      </c>
      <c r="F16">
        <v>12</v>
      </c>
      <c r="G16" t="s">
        <v>131</v>
      </c>
      <c r="I16" s="90">
        <f>C16*4</f>
        <v>12</v>
      </c>
    </row>
    <row r="17" spans="1:9" ht="12.75">
      <c r="A17" t="s">
        <v>84</v>
      </c>
      <c r="B17" t="s">
        <v>85</v>
      </c>
      <c r="C17">
        <v>4</v>
      </c>
      <c r="D17" s="3" t="s">
        <v>46</v>
      </c>
      <c r="E17" t="s">
        <v>29</v>
      </c>
      <c r="F17">
        <v>12</v>
      </c>
      <c r="G17" t="s">
        <v>127</v>
      </c>
      <c r="I17" s="90">
        <f>C17*3</f>
        <v>12</v>
      </c>
    </row>
    <row r="18" spans="1:5" ht="12.75">
      <c r="A18" t="s">
        <v>86</v>
      </c>
      <c r="B18" t="s">
        <v>87</v>
      </c>
      <c r="C18">
        <v>1</v>
      </c>
      <c r="D18" s="3" t="s">
        <v>46</v>
      </c>
      <c r="E18" t="s">
        <v>24</v>
      </c>
    </row>
    <row r="19" ht="12.75">
      <c r="D19" s="3"/>
    </row>
    <row r="20" spans="1:4" ht="12.75">
      <c r="A20" t="s">
        <v>72</v>
      </c>
      <c r="C20">
        <v>19</v>
      </c>
      <c r="D20" s="3"/>
    </row>
    <row r="21" spans="1:9" ht="12.75">
      <c r="A21" s="1" t="s">
        <v>58</v>
      </c>
      <c r="B21" s="1" t="s">
        <v>59</v>
      </c>
      <c r="C21">
        <v>4</v>
      </c>
      <c r="D21" s="3" t="s">
        <v>46</v>
      </c>
      <c r="E21" t="s">
        <v>29</v>
      </c>
      <c r="F21">
        <v>12</v>
      </c>
      <c r="G21" t="s">
        <v>126</v>
      </c>
      <c r="I21" s="90">
        <f>C21*3</f>
        <v>12</v>
      </c>
    </row>
    <row r="22" spans="1:7" ht="12.75">
      <c r="A22" t="s">
        <v>60</v>
      </c>
      <c r="B22" t="s">
        <v>61</v>
      </c>
      <c r="C22">
        <v>1</v>
      </c>
      <c r="D22" s="3" t="s">
        <v>46</v>
      </c>
      <c r="E22" t="s">
        <v>24</v>
      </c>
      <c r="F22" t="s">
        <v>62</v>
      </c>
      <c r="G22" t="s">
        <v>131</v>
      </c>
    </row>
    <row r="23" spans="1:9" ht="12.75">
      <c r="A23" s="4" t="s">
        <v>42</v>
      </c>
      <c r="B23" s="4" t="s">
        <v>43</v>
      </c>
      <c r="C23">
        <v>4</v>
      </c>
      <c r="D23" s="3" t="s">
        <v>46</v>
      </c>
      <c r="E23" t="s">
        <v>8</v>
      </c>
      <c r="F23">
        <v>16</v>
      </c>
      <c r="I23" s="90">
        <f>C23*4</f>
        <v>16</v>
      </c>
    </row>
    <row r="24" spans="1:9" ht="12.75">
      <c r="A24" t="s">
        <v>63</v>
      </c>
      <c r="B24" t="s">
        <v>64</v>
      </c>
      <c r="C24">
        <v>4</v>
      </c>
      <c r="D24" s="3" t="s">
        <v>46</v>
      </c>
      <c r="E24" t="s">
        <v>13</v>
      </c>
      <c r="F24">
        <v>10.8</v>
      </c>
      <c r="G24" t="s">
        <v>128</v>
      </c>
      <c r="I24" s="90">
        <f>C24*3</f>
        <v>12</v>
      </c>
    </row>
    <row r="25" spans="1:9" ht="12.75">
      <c r="A25" t="s">
        <v>65</v>
      </c>
      <c r="B25" t="s">
        <v>66</v>
      </c>
      <c r="C25">
        <v>1</v>
      </c>
      <c r="D25" s="3" t="s">
        <v>46</v>
      </c>
      <c r="E25" t="s">
        <v>16</v>
      </c>
      <c r="F25">
        <v>3.7</v>
      </c>
      <c r="G25" t="s">
        <v>129</v>
      </c>
      <c r="I25" s="90">
        <f>C25*4</f>
        <v>4</v>
      </c>
    </row>
    <row r="26" spans="1:7" ht="12.75">
      <c r="A26" t="s">
        <v>67</v>
      </c>
      <c r="B26" t="s">
        <v>68</v>
      </c>
      <c r="C26">
        <v>1</v>
      </c>
      <c r="D26" s="3" t="s">
        <v>46</v>
      </c>
      <c r="E26" t="s">
        <v>24</v>
      </c>
      <c r="F26" t="s">
        <v>62</v>
      </c>
      <c r="G26" t="s">
        <v>130</v>
      </c>
    </row>
    <row r="27" spans="1:9" ht="12.75">
      <c r="A27" t="s">
        <v>69</v>
      </c>
      <c r="B27" t="s">
        <v>70</v>
      </c>
      <c r="C27">
        <v>4</v>
      </c>
      <c r="D27" s="3" t="s">
        <v>46</v>
      </c>
      <c r="E27" t="s">
        <v>32</v>
      </c>
      <c r="F27">
        <v>13.2</v>
      </c>
      <c r="G27" t="s">
        <v>133</v>
      </c>
      <c r="I27" s="90">
        <f>C27*3</f>
        <v>12</v>
      </c>
    </row>
    <row r="28" ht="12.75">
      <c r="D28" s="3"/>
    </row>
    <row r="29" spans="1:4" ht="12.75">
      <c r="A29" t="s">
        <v>71</v>
      </c>
      <c r="C29">
        <v>19</v>
      </c>
      <c r="D29" s="3"/>
    </row>
    <row r="30" spans="1:9" ht="12.75">
      <c r="A30" t="s">
        <v>44</v>
      </c>
      <c r="B30" s="4" t="s">
        <v>45</v>
      </c>
      <c r="C30">
        <v>3</v>
      </c>
      <c r="D30" s="3" t="s">
        <v>46</v>
      </c>
      <c r="E30" t="s">
        <v>16</v>
      </c>
      <c r="F30">
        <v>11.1</v>
      </c>
      <c r="G30" t="s">
        <v>134</v>
      </c>
      <c r="I30" s="90">
        <f>C30*4</f>
        <v>12</v>
      </c>
    </row>
    <row r="31" spans="1:9" ht="12.75">
      <c r="A31" t="s">
        <v>47</v>
      </c>
      <c r="B31" t="s">
        <v>48</v>
      </c>
      <c r="C31">
        <v>1</v>
      </c>
      <c r="D31" s="3" t="s">
        <v>46</v>
      </c>
      <c r="E31" t="s">
        <v>8</v>
      </c>
      <c r="F31">
        <v>4</v>
      </c>
      <c r="G31" t="s">
        <v>135</v>
      </c>
      <c r="I31" s="90">
        <f>C31*4</f>
        <v>4</v>
      </c>
    </row>
    <row r="32" spans="1:9" ht="12.75">
      <c r="A32" t="s">
        <v>49</v>
      </c>
      <c r="B32" t="s">
        <v>50</v>
      </c>
      <c r="C32">
        <v>3</v>
      </c>
      <c r="D32" s="3" t="s">
        <v>46</v>
      </c>
      <c r="E32" t="s">
        <v>8</v>
      </c>
      <c r="F32">
        <v>12</v>
      </c>
      <c r="I32" s="90">
        <f>C32*4</f>
        <v>12</v>
      </c>
    </row>
    <row r="33" spans="1:9" ht="12.75">
      <c r="A33" s="1" t="s">
        <v>51</v>
      </c>
      <c r="B33" s="1" t="s">
        <v>52</v>
      </c>
      <c r="C33">
        <v>3</v>
      </c>
      <c r="D33" s="3" t="s">
        <v>46</v>
      </c>
      <c r="E33" t="s">
        <v>8</v>
      </c>
      <c r="F33">
        <v>12</v>
      </c>
      <c r="G33" t="s">
        <v>136</v>
      </c>
      <c r="I33" s="90">
        <f>C33*4</f>
        <v>12</v>
      </c>
    </row>
    <row r="34" spans="1:9" ht="12.75">
      <c r="A34" t="s">
        <v>42</v>
      </c>
      <c r="B34" s="4" t="s">
        <v>43</v>
      </c>
      <c r="C34">
        <v>4</v>
      </c>
      <c r="D34" s="3" t="s">
        <v>46</v>
      </c>
      <c r="E34" t="s">
        <v>8</v>
      </c>
      <c r="F34">
        <v>16</v>
      </c>
      <c r="G34" t="s">
        <v>131</v>
      </c>
      <c r="I34" s="90">
        <f>C34*4</f>
        <v>16</v>
      </c>
    </row>
    <row r="35" spans="1:9" ht="12.75">
      <c r="A35" t="s">
        <v>53</v>
      </c>
      <c r="B35" t="s">
        <v>54</v>
      </c>
      <c r="C35">
        <v>4</v>
      </c>
      <c r="D35" s="3" t="s">
        <v>46</v>
      </c>
      <c r="E35" t="s">
        <v>29</v>
      </c>
      <c r="F35">
        <v>12</v>
      </c>
      <c r="G35" t="s">
        <v>137</v>
      </c>
      <c r="I35" s="90">
        <f>C35*3</f>
        <v>12</v>
      </c>
    </row>
    <row r="36" spans="1:5" ht="12.75">
      <c r="A36" t="s">
        <v>55</v>
      </c>
      <c r="B36" t="s">
        <v>56</v>
      </c>
      <c r="C36">
        <v>1</v>
      </c>
      <c r="D36" s="3" t="s">
        <v>46</v>
      </c>
      <c r="E36" t="s">
        <v>24</v>
      </c>
    </row>
    <row r="37" spans="1:7" ht="12.75">
      <c r="A37" t="s">
        <v>145</v>
      </c>
      <c r="B37" t="s">
        <v>144</v>
      </c>
      <c r="D37" s="3"/>
      <c r="E37" t="s">
        <v>24</v>
      </c>
      <c r="G37" t="s">
        <v>130</v>
      </c>
    </row>
    <row r="38" ht="12.75">
      <c r="D38" s="3"/>
    </row>
    <row r="39" spans="1:4" ht="12.75">
      <c r="A39" t="s">
        <v>57</v>
      </c>
      <c r="C39">
        <v>14</v>
      </c>
      <c r="D39" s="3"/>
    </row>
    <row r="40" spans="1:9" ht="12.75">
      <c r="A40" s="5" t="s">
        <v>36</v>
      </c>
      <c r="B40" s="5" t="s">
        <v>37</v>
      </c>
      <c r="C40">
        <v>3</v>
      </c>
      <c r="D40" s="3" t="s">
        <v>7</v>
      </c>
      <c r="E40" t="s">
        <v>19</v>
      </c>
      <c r="F40">
        <v>12.9</v>
      </c>
      <c r="G40" t="s">
        <v>120</v>
      </c>
      <c r="I40" s="90">
        <f>C40*4</f>
        <v>12</v>
      </c>
    </row>
    <row r="41" spans="1:9" ht="12.75">
      <c r="A41" s="1" t="s">
        <v>38</v>
      </c>
      <c r="B41" s="1" t="s">
        <v>39</v>
      </c>
      <c r="C41">
        <v>3</v>
      </c>
      <c r="D41" s="3" t="s">
        <v>7</v>
      </c>
      <c r="E41" t="s">
        <v>32</v>
      </c>
      <c r="F41">
        <v>9.9</v>
      </c>
      <c r="G41" t="s">
        <v>138</v>
      </c>
      <c r="I41" s="90">
        <f>C41*3</f>
        <v>9</v>
      </c>
    </row>
    <row r="42" spans="1:9" ht="12.75">
      <c r="A42" s="1" t="s">
        <v>40</v>
      </c>
      <c r="B42" s="1" t="s">
        <v>41</v>
      </c>
      <c r="C42">
        <v>4</v>
      </c>
      <c r="D42" s="3" t="s">
        <v>7</v>
      </c>
      <c r="E42" t="s">
        <v>19</v>
      </c>
      <c r="F42">
        <v>17.2</v>
      </c>
      <c r="G42" t="s">
        <v>139</v>
      </c>
      <c r="I42" s="90">
        <f>C42*4</f>
        <v>16</v>
      </c>
    </row>
    <row r="43" spans="1:9" ht="12.75">
      <c r="A43" s="4" t="s">
        <v>42</v>
      </c>
      <c r="B43" s="4" t="s">
        <v>43</v>
      </c>
      <c r="C43">
        <v>2</v>
      </c>
      <c r="D43" s="3" t="s">
        <v>22</v>
      </c>
      <c r="E43" t="s">
        <v>8</v>
      </c>
      <c r="F43">
        <v>8</v>
      </c>
      <c r="G43" t="s">
        <v>131</v>
      </c>
      <c r="I43" s="90">
        <f>C43*4</f>
        <v>8</v>
      </c>
    </row>
    <row r="44" spans="1:9" ht="12.75">
      <c r="A44" s="4" t="s">
        <v>42</v>
      </c>
      <c r="B44" s="4" t="s">
        <v>43</v>
      </c>
      <c r="C44">
        <v>2</v>
      </c>
      <c r="D44" s="3" t="s">
        <v>7</v>
      </c>
      <c r="E44" t="s">
        <v>8</v>
      </c>
      <c r="F44">
        <v>8</v>
      </c>
      <c r="G44" t="s">
        <v>132</v>
      </c>
      <c r="I44" s="90">
        <f>C44*4</f>
        <v>8</v>
      </c>
    </row>
    <row r="45" ht="12.75">
      <c r="D45" s="3"/>
    </row>
    <row r="46" spans="1:4" ht="12.75">
      <c r="A46" t="s">
        <v>35</v>
      </c>
      <c r="C46">
        <v>18</v>
      </c>
      <c r="D46" s="3"/>
    </row>
    <row r="47" spans="1:9" ht="12.75">
      <c r="A47" t="s">
        <v>25</v>
      </c>
      <c r="B47" t="s">
        <v>26</v>
      </c>
      <c r="C47">
        <v>3</v>
      </c>
      <c r="D47" s="3" t="s">
        <v>7</v>
      </c>
      <c r="E47" t="s">
        <v>16</v>
      </c>
      <c r="F47">
        <v>11.1</v>
      </c>
      <c r="G47" t="s">
        <v>142</v>
      </c>
      <c r="I47" s="90">
        <f>C47*4</f>
        <v>12</v>
      </c>
    </row>
    <row r="48" spans="1:9" ht="12.75">
      <c r="A48" s="1" t="s">
        <v>27</v>
      </c>
      <c r="B48" s="1" t="s">
        <v>28</v>
      </c>
      <c r="C48">
        <v>4</v>
      </c>
      <c r="D48" s="3" t="s">
        <v>7</v>
      </c>
      <c r="E48" t="s">
        <v>29</v>
      </c>
      <c r="F48">
        <v>12</v>
      </c>
      <c r="G48" t="s">
        <v>141</v>
      </c>
      <c r="I48" s="90">
        <f>C48*3</f>
        <v>12</v>
      </c>
    </row>
    <row r="49" spans="1:9" ht="12.75">
      <c r="A49" s="1" t="s">
        <v>30</v>
      </c>
      <c r="B49" s="1" t="s">
        <v>31</v>
      </c>
      <c r="C49">
        <v>3</v>
      </c>
      <c r="D49" s="3" t="s">
        <v>7</v>
      </c>
      <c r="E49" t="s">
        <v>32</v>
      </c>
      <c r="F49">
        <v>9.9</v>
      </c>
      <c r="G49" t="s">
        <v>140</v>
      </c>
      <c r="I49" s="90">
        <f>C49*3</f>
        <v>9</v>
      </c>
    </row>
    <row r="50" spans="1:9" ht="12.75">
      <c r="A50" s="1" t="s">
        <v>33</v>
      </c>
      <c r="B50" s="1" t="s">
        <v>34</v>
      </c>
      <c r="C50">
        <v>4</v>
      </c>
      <c r="D50" s="3" t="s">
        <v>22</v>
      </c>
      <c r="E50" t="s">
        <v>16</v>
      </c>
      <c r="F50">
        <v>14.8</v>
      </c>
      <c r="G50" t="s">
        <v>143</v>
      </c>
      <c r="I50" s="90">
        <f>C50*4</f>
        <v>16</v>
      </c>
    </row>
    <row r="51" spans="1:9" ht="12.75">
      <c r="A51" s="5" t="s">
        <v>17</v>
      </c>
      <c r="B51" s="5" t="s">
        <v>18</v>
      </c>
      <c r="C51">
        <v>4</v>
      </c>
      <c r="D51" s="3" t="s">
        <v>7</v>
      </c>
      <c r="E51" t="s">
        <v>8</v>
      </c>
      <c r="F51">
        <v>16</v>
      </c>
      <c r="G51" t="s">
        <v>132</v>
      </c>
      <c r="I51" s="90">
        <f>C51*4</f>
        <v>16</v>
      </c>
    </row>
    <row r="52" ht="12.75">
      <c r="D52" s="3"/>
    </row>
    <row r="53" spans="1:4" ht="12.75">
      <c r="A53" t="s">
        <v>4</v>
      </c>
      <c r="C53">
        <v>14</v>
      </c>
      <c r="D53" s="3"/>
    </row>
    <row r="54" spans="1:9" ht="12.75">
      <c r="A54" s="4" t="s">
        <v>5</v>
      </c>
      <c r="B54" s="4" t="s">
        <v>6</v>
      </c>
      <c r="C54">
        <v>1</v>
      </c>
      <c r="D54" s="3" t="s">
        <v>7</v>
      </c>
      <c r="E54" t="s">
        <v>8</v>
      </c>
      <c r="F54">
        <v>4</v>
      </c>
      <c r="G54" t="s">
        <v>119</v>
      </c>
      <c r="I54" s="90">
        <f>C54*4</f>
        <v>4</v>
      </c>
    </row>
    <row r="55" spans="1:9" ht="12.75">
      <c r="A55" s="5" t="s">
        <v>9</v>
      </c>
      <c r="B55" s="5" t="s">
        <v>10</v>
      </c>
      <c r="C55">
        <v>3</v>
      </c>
      <c r="D55" s="3" t="s">
        <v>7</v>
      </c>
      <c r="E55" t="s">
        <v>8</v>
      </c>
      <c r="F55">
        <v>12</v>
      </c>
      <c r="G55" t="s">
        <v>120</v>
      </c>
      <c r="I55" s="90">
        <f>C55*4</f>
        <v>12</v>
      </c>
    </row>
    <row r="56" spans="1:9" ht="12.75">
      <c r="A56" s="1" t="s">
        <v>11</v>
      </c>
      <c r="B56" s="1" t="s">
        <v>12</v>
      </c>
      <c r="C56">
        <v>4</v>
      </c>
      <c r="D56" s="3" t="s">
        <v>7</v>
      </c>
      <c r="E56" t="s">
        <v>13</v>
      </c>
      <c r="F56">
        <v>10.8</v>
      </c>
      <c r="G56" t="s">
        <v>121</v>
      </c>
      <c r="I56" s="90">
        <f>C56*3</f>
        <v>12</v>
      </c>
    </row>
    <row r="57" spans="1:9" ht="12.75">
      <c r="A57" s="1" t="s">
        <v>14</v>
      </c>
      <c r="B57" s="1" t="s">
        <v>15</v>
      </c>
      <c r="C57">
        <v>2</v>
      </c>
      <c r="D57" s="3" t="s">
        <v>7</v>
      </c>
      <c r="E57" t="s">
        <v>16</v>
      </c>
      <c r="F57">
        <v>7.4</v>
      </c>
      <c r="G57" t="s">
        <v>122</v>
      </c>
      <c r="I57" s="90">
        <f>C57*4</f>
        <v>8</v>
      </c>
    </row>
    <row r="58" spans="1:9" ht="12.75">
      <c r="A58" s="5" t="s">
        <v>17</v>
      </c>
      <c r="B58" s="5" t="s">
        <v>18</v>
      </c>
      <c r="C58">
        <v>4</v>
      </c>
      <c r="D58" s="3" t="s">
        <v>7</v>
      </c>
      <c r="E58" t="s">
        <v>19</v>
      </c>
      <c r="F58">
        <v>17.2</v>
      </c>
      <c r="G58" t="s">
        <v>132</v>
      </c>
      <c r="I58" s="90">
        <f>C58*4</f>
        <v>16</v>
      </c>
    </row>
    <row r="59" spans="1:7" ht="12.75">
      <c r="A59" t="s">
        <v>20</v>
      </c>
      <c r="B59" t="s">
        <v>21</v>
      </c>
      <c r="C59" t="s">
        <v>22</v>
      </c>
      <c r="D59" s="3" t="s">
        <v>23</v>
      </c>
      <c r="E59" t="s">
        <v>24</v>
      </c>
      <c r="G59" t="s">
        <v>130</v>
      </c>
    </row>
    <row r="60" ht="12.75">
      <c r="D60" s="3"/>
    </row>
    <row r="61" spans="1:4" ht="12.75">
      <c r="A61" t="s">
        <v>109</v>
      </c>
      <c r="C61">
        <v>20</v>
      </c>
      <c r="D61" s="3"/>
    </row>
    <row r="62" spans="1:9" ht="12.75">
      <c r="A62" t="s">
        <v>95</v>
      </c>
      <c r="B62" t="s">
        <v>96</v>
      </c>
      <c r="C62">
        <v>4</v>
      </c>
      <c r="D62" s="3" t="s">
        <v>7</v>
      </c>
      <c r="E62" t="s">
        <v>351</v>
      </c>
      <c r="F62">
        <f>C62*3</f>
        <v>12</v>
      </c>
      <c r="G62" t="s">
        <v>149</v>
      </c>
      <c r="I62" s="90">
        <f>C62*3</f>
        <v>12</v>
      </c>
    </row>
    <row r="63" spans="1:9" ht="12.75">
      <c r="A63" t="s">
        <v>97</v>
      </c>
      <c r="B63" s="4" t="s">
        <v>98</v>
      </c>
      <c r="C63">
        <v>1</v>
      </c>
      <c r="D63" s="3" t="s">
        <v>7</v>
      </c>
      <c r="E63" t="s">
        <v>350</v>
      </c>
      <c r="F63">
        <f>C63*4</f>
        <v>4</v>
      </c>
      <c r="G63" t="s">
        <v>119</v>
      </c>
      <c r="I63" s="90">
        <f>C63*4</f>
        <v>4</v>
      </c>
    </row>
    <row r="64" spans="1:9" ht="12.75">
      <c r="A64" s="52" t="s">
        <v>101</v>
      </c>
      <c r="B64" s="57" t="s">
        <v>102</v>
      </c>
      <c r="C64">
        <v>3</v>
      </c>
      <c r="D64" s="3" t="s">
        <v>7</v>
      </c>
      <c r="E64" s="46" t="s">
        <v>350</v>
      </c>
      <c r="F64">
        <f>C64*4</f>
        <v>12</v>
      </c>
      <c r="G64" t="s">
        <v>148</v>
      </c>
      <c r="I64" s="90">
        <f>C64*4</f>
        <v>12</v>
      </c>
    </row>
    <row r="65" spans="1:9" ht="12.75">
      <c r="A65" s="52" t="s">
        <v>103</v>
      </c>
      <c r="B65" s="52" t="s">
        <v>104</v>
      </c>
      <c r="C65">
        <v>2</v>
      </c>
      <c r="D65" s="3" t="s">
        <v>7</v>
      </c>
      <c r="E65" s="46" t="s">
        <v>352</v>
      </c>
      <c r="F65">
        <f>C65*4.3</f>
        <v>8.6</v>
      </c>
      <c r="G65" t="s">
        <v>147</v>
      </c>
      <c r="I65" s="90">
        <f>C65*4</f>
        <v>8</v>
      </c>
    </row>
    <row r="66" spans="1:9" ht="12.75">
      <c r="A66" t="s">
        <v>17</v>
      </c>
      <c r="B66" t="s">
        <v>18</v>
      </c>
      <c r="C66">
        <v>4</v>
      </c>
      <c r="D66" s="3" t="s">
        <v>7</v>
      </c>
      <c r="E66" s="46" t="s">
        <v>350</v>
      </c>
      <c r="F66">
        <f>C66*4</f>
        <v>16</v>
      </c>
      <c r="G66" t="s">
        <v>132</v>
      </c>
      <c r="I66" s="90">
        <f>C66*4</f>
        <v>16</v>
      </c>
    </row>
    <row r="67" spans="1:7" ht="12.75">
      <c r="A67" t="s">
        <v>107</v>
      </c>
      <c r="B67" t="s">
        <v>108</v>
      </c>
      <c r="C67">
        <v>3</v>
      </c>
      <c r="D67" s="3" t="s">
        <v>23</v>
      </c>
      <c r="E67" s="46" t="s">
        <v>354</v>
      </c>
      <c r="G67" t="s">
        <v>146</v>
      </c>
    </row>
    <row r="68" spans="1:6" ht="12.75">
      <c r="A68" t="s">
        <v>105</v>
      </c>
      <c r="B68" t="s">
        <v>106</v>
      </c>
      <c r="C68">
        <v>1</v>
      </c>
      <c r="D68" s="3" t="s">
        <v>23</v>
      </c>
      <c r="E68" s="25" t="s">
        <v>227</v>
      </c>
      <c r="F68" t="s">
        <v>62</v>
      </c>
    </row>
    <row r="69" spans="1:7" ht="12.75">
      <c r="A69" t="s">
        <v>99</v>
      </c>
      <c r="B69" t="s">
        <v>100</v>
      </c>
      <c r="C69">
        <v>2</v>
      </c>
      <c r="D69" s="3" t="s">
        <v>7</v>
      </c>
      <c r="E69" s="25" t="s">
        <v>227</v>
      </c>
      <c r="F69" t="s">
        <v>62</v>
      </c>
      <c r="G69" t="s">
        <v>150</v>
      </c>
    </row>
    <row r="71" ht="12.75">
      <c r="A71" s="46" t="s">
        <v>366</v>
      </c>
    </row>
    <row r="72" spans="1:9" ht="12.75">
      <c r="A72" s="53" t="s">
        <v>367</v>
      </c>
      <c r="B72" s="64" t="s">
        <v>369</v>
      </c>
      <c r="C72">
        <v>3</v>
      </c>
      <c r="E72" t="s">
        <v>352</v>
      </c>
      <c r="F72">
        <f>C72*4.3</f>
        <v>12.899999999999999</v>
      </c>
      <c r="I72" s="90">
        <f aca="true" t="shared" si="0" ref="I72:I77">C72*4</f>
        <v>12</v>
      </c>
    </row>
    <row r="73" spans="1:9" ht="12.75">
      <c r="A73" s="53" t="s">
        <v>368</v>
      </c>
      <c r="B73" s="64" t="s">
        <v>372</v>
      </c>
      <c r="C73">
        <v>3</v>
      </c>
      <c r="E73" s="46" t="s">
        <v>350</v>
      </c>
      <c r="F73">
        <f>C73*4</f>
        <v>12</v>
      </c>
      <c r="G73" s="46" t="s">
        <v>239</v>
      </c>
      <c r="I73" s="90">
        <f t="shared" si="0"/>
        <v>12</v>
      </c>
    </row>
    <row r="74" spans="1:9" ht="12.75">
      <c r="A74" s="53" t="s">
        <v>375</v>
      </c>
      <c r="B74" s="64" t="s">
        <v>376</v>
      </c>
      <c r="C74">
        <v>3</v>
      </c>
      <c r="E74" s="46" t="s">
        <v>350</v>
      </c>
      <c r="F74">
        <f>C74*4</f>
        <v>12</v>
      </c>
      <c r="G74" s="46" t="s">
        <v>119</v>
      </c>
      <c r="I74" s="90">
        <f t="shared" si="0"/>
        <v>12</v>
      </c>
    </row>
    <row r="75" spans="1:9" ht="12.75">
      <c r="A75" s="46" t="s">
        <v>370</v>
      </c>
      <c r="B75" s="46" t="s">
        <v>371</v>
      </c>
      <c r="C75">
        <v>3</v>
      </c>
      <c r="E75" s="46" t="s">
        <v>352</v>
      </c>
      <c r="F75">
        <f>C75*4.3</f>
        <v>12.899999999999999</v>
      </c>
      <c r="G75" s="46" t="s">
        <v>135</v>
      </c>
      <c r="I75" s="90">
        <f t="shared" si="0"/>
        <v>12</v>
      </c>
    </row>
    <row r="76" spans="1:9" ht="12.75">
      <c r="A76" s="57" t="s">
        <v>377</v>
      </c>
      <c r="B76" s="57" t="s">
        <v>378</v>
      </c>
      <c r="C76">
        <v>3</v>
      </c>
      <c r="E76" s="46" t="s">
        <v>350</v>
      </c>
      <c r="F76">
        <f>C76*4</f>
        <v>12</v>
      </c>
      <c r="G76" s="46" t="s">
        <v>380</v>
      </c>
      <c r="I76" s="90">
        <f t="shared" si="0"/>
        <v>12</v>
      </c>
    </row>
    <row r="77" spans="1:9" ht="12.75">
      <c r="A77" s="57" t="s">
        <v>373</v>
      </c>
      <c r="B77" s="57" t="s">
        <v>374</v>
      </c>
      <c r="C77">
        <v>3</v>
      </c>
      <c r="E77" s="46" t="s">
        <v>361</v>
      </c>
      <c r="F77">
        <f>C77*3.7</f>
        <v>11.100000000000001</v>
      </c>
      <c r="G77" s="46" t="s">
        <v>379</v>
      </c>
      <c r="I77" s="90">
        <f t="shared" si="0"/>
        <v>12</v>
      </c>
    </row>
    <row r="78" spans="1:7" ht="12.75">
      <c r="A78" s="57"/>
      <c r="B78" s="57"/>
      <c r="E78" s="46"/>
      <c r="G78" s="46"/>
    </row>
    <row r="80" ht="12.75">
      <c r="A80" s="2" t="s">
        <v>455</v>
      </c>
    </row>
    <row r="81" spans="1:8" ht="12.75">
      <c r="A81" s="2" t="s">
        <v>88</v>
      </c>
      <c r="B81" s="2" t="s">
        <v>89</v>
      </c>
      <c r="C81" s="2" t="s">
        <v>90</v>
      </c>
      <c r="D81" s="2" t="s">
        <v>91</v>
      </c>
      <c r="E81" s="2" t="s">
        <v>92</v>
      </c>
      <c r="F81" s="2" t="s">
        <v>93</v>
      </c>
      <c r="G81" s="2" t="s">
        <v>118</v>
      </c>
      <c r="H81" s="2" t="s">
        <v>476</v>
      </c>
    </row>
    <row r="82" spans="1:7" ht="12.75">
      <c r="A82" s="53" t="s">
        <v>367</v>
      </c>
      <c r="B82" s="53" t="s">
        <v>369</v>
      </c>
      <c r="C82">
        <v>3</v>
      </c>
      <c r="E82" t="s">
        <v>352</v>
      </c>
      <c r="F82">
        <f>C82*4.3</f>
        <v>12.899999999999999</v>
      </c>
      <c r="G82" s="46" t="s">
        <v>472</v>
      </c>
    </row>
    <row r="83" spans="1:8" ht="12.75">
      <c r="A83" s="53" t="s">
        <v>368</v>
      </c>
      <c r="B83" s="53" t="s">
        <v>372</v>
      </c>
      <c r="C83">
        <v>3</v>
      </c>
      <c r="E83" s="46" t="s">
        <v>350</v>
      </c>
      <c r="F83">
        <f>C83*4</f>
        <v>12</v>
      </c>
      <c r="G83" s="46" t="s">
        <v>239</v>
      </c>
      <c r="H83" s="46" t="s">
        <v>477</v>
      </c>
    </row>
    <row r="84" spans="1:8" ht="12" customHeight="1">
      <c r="A84" s="53" t="s">
        <v>375</v>
      </c>
      <c r="B84" s="53" t="s">
        <v>376</v>
      </c>
      <c r="C84">
        <v>3</v>
      </c>
      <c r="E84" s="46" t="s">
        <v>350</v>
      </c>
      <c r="F84">
        <f>C84*4</f>
        <v>12</v>
      </c>
      <c r="G84" s="46" t="s">
        <v>119</v>
      </c>
      <c r="H84" s="46" t="s">
        <v>477</v>
      </c>
    </row>
    <row r="85" spans="1:9" ht="12.75">
      <c r="A85" s="46" t="s">
        <v>514</v>
      </c>
      <c r="B85" s="46" t="s">
        <v>515</v>
      </c>
      <c r="C85" s="46">
        <v>3</v>
      </c>
      <c r="D85" s="46"/>
      <c r="E85" s="46" t="s">
        <v>361</v>
      </c>
      <c r="F85">
        <f>C85*3.7</f>
        <v>11.100000000000001</v>
      </c>
      <c r="G85" s="46" t="s">
        <v>480</v>
      </c>
      <c r="I85" s="90">
        <f>C85*4</f>
        <v>12</v>
      </c>
    </row>
    <row r="86" spans="1:7" ht="12.75">
      <c r="A86" s="46" t="s">
        <v>456</v>
      </c>
      <c r="B86" s="46" t="s">
        <v>457</v>
      </c>
      <c r="C86" s="46"/>
      <c r="D86" s="46"/>
      <c r="E86" s="46" t="s">
        <v>227</v>
      </c>
      <c r="G86" s="46"/>
    </row>
    <row r="87" spans="1:9" ht="12.75">
      <c r="A87" s="46" t="s">
        <v>458</v>
      </c>
      <c r="B87" s="46" t="s">
        <v>459</v>
      </c>
      <c r="C87" s="46">
        <v>3</v>
      </c>
      <c r="D87" s="46"/>
      <c r="E87" s="46" t="s">
        <v>350</v>
      </c>
      <c r="F87">
        <f aca="true" t="shared" si="1" ref="F87:F92">C87*4</f>
        <v>12</v>
      </c>
      <c r="G87" t="s">
        <v>481</v>
      </c>
      <c r="H87" s="46" t="s">
        <v>477</v>
      </c>
      <c r="I87" s="90">
        <f>C87*4</f>
        <v>12</v>
      </c>
    </row>
    <row r="88" spans="1:9" ht="12.75">
      <c r="A88" s="46" t="s">
        <v>460</v>
      </c>
      <c r="B88" s="46" t="s">
        <v>461</v>
      </c>
      <c r="C88" s="46">
        <v>1</v>
      </c>
      <c r="D88" s="46"/>
      <c r="E88" s="46" t="s">
        <v>350</v>
      </c>
      <c r="F88">
        <f t="shared" si="1"/>
        <v>4</v>
      </c>
      <c r="G88" s="46" t="s">
        <v>119</v>
      </c>
      <c r="I88" s="90">
        <f>C88*4</f>
        <v>4</v>
      </c>
    </row>
    <row r="89" spans="1:8" ht="12.75">
      <c r="A89" s="46" t="s">
        <v>463</v>
      </c>
      <c r="B89" s="46" t="s">
        <v>462</v>
      </c>
      <c r="C89" s="46">
        <v>1</v>
      </c>
      <c r="D89" s="46"/>
      <c r="E89" s="46" t="s">
        <v>354</v>
      </c>
      <c r="F89">
        <f t="shared" si="1"/>
        <v>4</v>
      </c>
      <c r="G89" s="46" t="s">
        <v>473</v>
      </c>
      <c r="H89" s="46" t="s">
        <v>478</v>
      </c>
    </row>
    <row r="90" spans="1:8" ht="12.75">
      <c r="A90" s="46" t="s">
        <v>465</v>
      </c>
      <c r="B90" s="46" t="s">
        <v>464</v>
      </c>
      <c r="C90" s="46">
        <v>1</v>
      </c>
      <c r="D90" s="46"/>
      <c r="E90" s="46" t="s">
        <v>354</v>
      </c>
      <c r="F90">
        <f t="shared" si="1"/>
        <v>4</v>
      </c>
      <c r="G90" s="46" t="s">
        <v>471</v>
      </c>
      <c r="H90" s="46" t="s">
        <v>478</v>
      </c>
    </row>
    <row r="91" spans="1:9" ht="12.75">
      <c r="A91" s="46" t="s">
        <v>475</v>
      </c>
      <c r="B91" s="46" t="s">
        <v>466</v>
      </c>
      <c r="C91" s="46">
        <v>3</v>
      </c>
      <c r="D91" s="46"/>
      <c r="E91" s="46" t="s">
        <v>350</v>
      </c>
      <c r="F91">
        <f t="shared" si="1"/>
        <v>12</v>
      </c>
      <c r="G91" s="46" t="s">
        <v>472</v>
      </c>
      <c r="H91" s="46" t="s">
        <v>477</v>
      </c>
      <c r="I91" s="90">
        <f>C91*4</f>
        <v>12</v>
      </c>
    </row>
    <row r="92" spans="1:13" ht="12.75">
      <c r="A92" s="46" t="s">
        <v>467</v>
      </c>
      <c r="B92" s="46" t="s">
        <v>468</v>
      </c>
      <c r="C92" s="46">
        <v>1</v>
      </c>
      <c r="D92" s="46"/>
      <c r="E92" s="46" t="s">
        <v>350</v>
      </c>
      <c r="F92">
        <f t="shared" si="1"/>
        <v>4</v>
      </c>
      <c r="G92" s="46" t="s">
        <v>472</v>
      </c>
      <c r="I92" s="90">
        <f>C92*4</f>
        <v>4</v>
      </c>
      <c r="M92" s="46"/>
    </row>
    <row r="93" spans="1:9" ht="12.75">
      <c r="A93" s="46" t="s">
        <v>469</v>
      </c>
      <c r="B93" s="46" t="s">
        <v>470</v>
      </c>
      <c r="C93" s="46">
        <v>8</v>
      </c>
      <c r="D93" s="46"/>
      <c r="E93" s="46" t="s">
        <v>352</v>
      </c>
      <c r="F93">
        <f>C93*4.3</f>
        <v>34.4</v>
      </c>
      <c r="G93" s="46" t="s">
        <v>380</v>
      </c>
      <c r="H93" s="46" t="s">
        <v>479</v>
      </c>
      <c r="I93" s="90">
        <f>C93*4</f>
        <v>32</v>
      </c>
    </row>
    <row r="94" spans="1:5" ht="12.75">
      <c r="A94" s="46"/>
      <c r="B94" s="46"/>
      <c r="C94" s="46"/>
      <c r="D94" s="46"/>
      <c r="E94" s="46"/>
    </row>
    <row r="95" spans="3:6" ht="12.75">
      <c r="C95">
        <f>SUM(C82:C94)</f>
        <v>30</v>
      </c>
      <c r="F95" s="61">
        <f>SUM(F82:F84)+F85+F87+F88+F89+F90+F91+F92+F93</f>
        <v>122.4</v>
      </c>
    </row>
    <row r="97" spans="5:6" ht="12.75">
      <c r="E97" s="46"/>
      <c r="F97" s="61"/>
    </row>
    <row r="99" spans="1:8" ht="12.75">
      <c r="A99" s="2" t="s">
        <v>88</v>
      </c>
      <c r="B99" s="2" t="s">
        <v>89</v>
      </c>
      <c r="E99" s="2" t="s">
        <v>90</v>
      </c>
      <c r="F99" s="2" t="s">
        <v>91</v>
      </c>
      <c r="G99" s="2" t="s">
        <v>92</v>
      </c>
      <c r="H99" s="2" t="s">
        <v>93</v>
      </c>
    </row>
    <row r="101" ht="12.75">
      <c r="A101" t="s">
        <v>113</v>
      </c>
    </row>
    <row r="102" spans="1:8" ht="12.75">
      <c r="A102" t="s">
        <v>2</v>
      </c>
      <c r="B102" t="s">
        <v>115</v>
      </c>
      <c r="E102" t="s">
        <v>349</v>
      </c>
      <c r="G102" t="s">
        <v>0</v>
      </c>
      <c r="H102" t="s">
        <v>93</v>
      </c>
    </row>
    <row r="103" spans="2:8" ht="12.75">
      <c r="B103">
        <v>98</v>
      </c>
      <c r="E103">
        <f>C11+C12+C15+C16+C17+C21+C23+C24+C25+C27+C30+C31+C32+C33+C34+C35+C40+C41+C42+C43+C44+C47+C48+C49+C50+C51+C54+C55+C56+C57+C58+C62+C63+C64+C65+C66+C72+C73+C74+C75+C76+C77</f>
        <v>130</v>
      </c>
      <c r="G103" t="s">
        <v>114</v>
      </c>
      <c r="H103">
        <f>F11+F12+F15+F16+F17+F21+F23+F24+F25+F27+F30+F31+F32+F33+F34+F35+F40+F41+F42+F43+F44+F47+F48+F49+F50+F51+F54+F55+F56+F57+F58+F62+F63+F64+F65+F66+F72+F73+F74+F75+F76+F77</f>
        <v>481.4</v>
      </c>
    </row>
    <row r="104" spans="2:8" ht="12.75">
      <c r="B104">
        <v>98</v>
      </c>
      <c r="E104">
        <v>124</v>
      </c>
      <c r="G104" t="s">
        <v>114</v>
      </c>
      <c r="H104">
        <v>355.9</v>
      </c>
    </row>
    <row r="106" ht="12.75" thickBot="1"/>
    <row r="107" spans="1:9" ht="51">
      <c r="A107" s="56" t="s">
        <v>435</v>
      </c>
      <c r="B107" s="77" t="s">
        <v>523</v>
      </c>
      <c r="C107" s="79" t="s">
        <v>520</v>
      </c>
      <c r="D107" s="78"/>
      <c r="E107" s="79" t="s">
        <v>521</v>
      </c>
      <c r="F107" s="79" t="s">
        <v>517</v>
      </c>
      <c r="G107" s="79" t="s">
        <v>522</v>
      </c>
      <c r="H107" s="78" t="s">
        <v>353</v>
      </c>
      <c r="I107" s="92"/>
    </row>
    <row r="108" spans="1:11" ht="12.75">
      <c r="A108" s="80" t="s">
        <v>524</v>
      </c>
      <c r="B108" s="75">
        <f>H108/F108</f>
        <v>3.7030769230769227</v>
      </c>
      <c r="C108" s="15">
        <v>44</v>
      </c>
      <c r="D108" s="15"/>
      <c r="E108" s="15">
        <v>51</v>
      </c>
      <c r="F108" s="15">
        <f>C11+C12+C15+C16+C17+C21+C23+C24+C25+C27+C30+C31+C32+C33+C34+C35+C40+C41+C42+C43+C44+C47+C48+C49+C50+C51+C54+C55+C56+C57+C58+C62+C63+C64+C65+C66+C72+C73+C77+C75+C74+C76</f>
        <v>130</v>
      </c>
      <c r="G108" s="15">
        <f>SUM(C11:C18)+SUM(C21:C27)+SUM(C30:C37)+SUM(C40:C44)+SUM(C47:C51)+SUM(C54:C59)+SUM(C62:C67)+SUM(C72:C77)</f>
        <v>139</v>
      </c>
      <c r="H108">
        <f>F11+F12+F15+F16+F17+F21+F23+F24+F25+F27+F30+F31+F32+F33+F34+F35+F40+F41+F42+F43+F44+F47+F48+F49+F50+F51+F54+F55+F56+F57+F58+F62+F63+F64+F65+F66+F72+F73+F77+F75+F74+F76</f>
        <v>481.4</v>
      </c>
      <c r="I108" s="93"/>
      <c r="K108" s="15">
        <f>I11+I12+I15+I16+I17+I21+I23+I24+I25+I27+I30+I31+I32+I33+I34+I35+I40+I41+I42+I43+I44+I47+I48+I49+I50+I51+I54+I55+I56+I57+I58+I62+I63+I64+I65+I66+I72+I73+I77+I75+I74+I76</f>
        <v>482</v>
      </c>
    </row>
    <row r="109" spans="1:11" ht="12.75">
      <c r="A109" s="22" t="s">
        <v>1</v>
      </c>
      <c r="B109" s="75">
        <f>H109/F109</f>
        <v>3.725423728813559</v>
      </c>
      <c r="C109" s="15">
        <v>19</v>
      </c>
      <c r="D109" s="15"/>
      <c r="E109" s="15"/>
      <c r="F109" s="15">
        <f>C21+C33+C40+C41+C42+C48+C49+C50+C55+C56+C57+C58+C63+C64+C65+C44+C51+C76+C77</f>
        <v>59</v>
      </c>
      <c r="G109" s="15">
        <f>C21+C33+C40+C41+C42+C48+C49+C50+C55+C56+C57+C58+C63+C64+C65+C44+C51+C76+C77</f>
        <v>59</v>
      </c>
      <c r="H109" s="15">
        <f>F21+F33+F40+F41+F42+F48+F49+F50+F55+F56+F57+F58+F63+F64+F65+F44+F51+F76+F77</f>
        <v>219.79999999999998</v>
      </c>
      <c r="I109" s="93"/>
      <c r="K109" s="15">
        <f>I12+I13+I16+I17+I18+I22+I24+I25+I26+I28+I31+I32+I33+I34+I35+I36+I41+I42+I43+I44+I45+I48+I49+I50+I51+I52+I55+I56+I57+I58+I59+I63+I64+I65+I66+I67+I73+I74+I78+I76+I75+I77</f>
        <v>354</v>
      </c>
    </row>
    <row r="110" spans="1:11" ht="13.5" thickBot="1">
      <c r="A110" s="21" t="s">
        <v>112</v>
      </c>
      <c r="B110" s="76">
        <f>H110/F110</f>
        <v>4.042857142857144</v>
      </c>
      <c r="C110" s="17">
        <v>17</v>
      </c>
      <c r="D110" s="17"/>
      <c r="E110" s="17"/>
      <c r="F110" s="17">
        <f>C16+C23+C40+C43+C44+C51+C54+C55+C58+C63+C64+C66+C72+C73+C77+C74+C76</f>
        <v>49</v>
      </c>
      <c r="G110" s="17">
        <f>C16+C23+C40+C43+C44+C51+C54+C55+C58+C63+C64+C66+C72+C73+C77+C74+C76</f>
        <v>49</v>
      </c>
      <c r="H110" s="17">
        <f>F16+F23+F40+F43+F44+F51+F54+F55+F58+F63+F64+F66++F72+F73+F77+F74+F76</f>
        <v>198.10000000000002</v>
      </c>
      <c r="I110" s="94"/>
      <c r="K110" s="15">
        <f>I16+I23+I40+I43+I44+I51+I54+I55+I58+I63+I64+I66++I72+I73+I77+I74+I76</f>
        <v>196</v>
      </c>
    </row>
    <row r="111" spans="1:11" ht="13.5" thickBot="1">
      <c r="A111" s="81" t="s">
        <v>516</v>
      </c>
      <c r="B111" s="84">
        <f>(SUM(F82:F84)+F85+F87+F88+F91+F92+F93)/(C82+C83+C84+C85+C87+C88+C91+C92+C93)</f>
        <v>4.085714285714286</v>
      </c>
      <c r="C111" s="82">
        <v>10</v>
      </c>
      <c r="D111" s="83"/>
      <c r="E111" s="83">
        <v>11</v>
      </c>
      <c r="F111" s="83">
        <f>C82+C83+C84+C85+C87+C88+C91+C92+C93</f>
        <v>28</v>
      </c>
      <c r="G111" s="83">
        <v>30</v>
      </c>
      <c r="H111" s="83">
        <f>SUM(F82:F84)+F85+F87+F88+F91+F92+F93</f>
        <v>114.4</v>
      </c>
      <c r="I111" s="95"/>
      <c r="K111" s="15"/>
    </row>
    <row r="112" ht="12.75">
      <c r="M112">
        <f>139-9+30</f>
        <v>160</v>
      </c>
    </row>
    <row r="113" spans="1:2" ht="12.75">
      <c r="A113" t="s">
        <v>578</v>
      </c>
      <c r="B113">
        <f>B108*(H108-0.3*(3+3+2+4+4))/H108</f>
        <v>3.6661538461538457</v>
      </c>
    </row>
    <row r="114" spans="1:2" ht="12.75">
      <c r="A114" t="s">
        <v>579</v>
      </c>
      <c r="B114">
        <f>B113*(H109-(2+4+4)*0.3)/H109</f>
        <v>3.616115349618534</v>
      </c>
    </row>
    <row r="115" ht="12.75">
      <c r="A115" s="46" t="s">
        <v>599</v>
      </c>
    </row>
    <row r="116" spans="1:2" ht="12.75">
      <c r="A116" t="s">
        <v>580</v>
      </c>
      <c r="B116">
        <f>B111*(H111-(11)*0.3)/H111</f>
        <v>3.9678571428571434</v>
      </c>
    </row>
    <row r="117" ht="12.75">
      <c r="K117" s="46" t="s">
        <v>602</v>
      </c>
    </row>
    <row r="118" spans="1:21" ht="12.75">
      <c r="A118" t="s">
        <v>597</v>
      </c>
      <c r="B118" s="15">
        <f>I11+I12+I15+I16+I17+I21+I23+I24+I25+I27+I30+I31+I32+I33+I34+I35+I40+I41+I42+I43+I44+I47+I48+I49+I50+I51+I54+I55+I56+I57+I58+I62+I63+I64+I65+I66+I72+I73+I77+I75+I74+I76</f>
        <v>482</v>
      </c>
      <c r="K118" s="46" t="s">
        <v>352</v>
      </c>
      <c r="L118" s="46" t="s">
        <v>350</v>
      </c>
      <c r="M118" s="46" t="s">
        <v>361</v>
      </c>
      <c r="N118" s="46" t="s">
        <v>360</v>
      </c>
      <c r="O118" s="46" t="s">
        <v>351</v>
      </c>
      <c r="P118" s="46" t="s">
        <v>359</v>
      </c>
      <c r="Q118" s="46" t="s">
        <v>357</v>
      </c>
      <c r="R118" s="46" t="s">
        <v>356</v>
      </c>
      <c r="S118" s="46" t="s">
        <v>358</v>
      </c>
      <c r="T118" s="46" t="s">
        <v>362</v>
      </c>
      <c r="U118" s="46" t="s">
        <v>603</v>
      </c>
    </row>
    <row r="119" spans="1:21" ht="12.75">
      <c r="A119" s="22" t="s">
        <v>596</v>
      </c>
      <c r="B119" s="15">
        <f>I21+I33+I40+I41+I42+I48+I49+I50+I55+I56+I57+I58+I63+I64+I65+I44+I51+I76+I77</f>
        <v>218</v>
      </c>
      <c r="J119" s="46" t="s">
        <v>604</v>
      </c>
      <c r="K119">
        <v>4.3</v>
      </c>
      <c r="L119" s="58">
        <v>4</v>
      </c>
      <c r="M119" s="58">
        <v>3.7</v>
      </c>
      <c r="N119" s="58">
        <v>3.3</v>
      </c>
      <c r="O119" s="58">
        <v>3</v>
      </c>
      <c r="P119" s="58">
        <v>2.7</v>
      </c>
      <c r="Q119" s="58">
        <v>2.3</v>
      </c>
      <c r="R119" s="58">
        <v>2</v>
      </c>
      <c r="S119" s="58">
        <v>1.7</v>
      </c>
      <c r="T119" s="58">
        <v>1</v>
      </c>
      <c r="U119" s="58">
        <v>0</v>
      </c>
    </row>
    <row r="120" spans="1:21" ht="12.75">
      <c r="A120" s="96" t="s">
        <v>601</v>
      </c>
      <c r="B120">
        <f>I16+I23+I40+I43+I44+I51+I54+I55+I58+I63+I64+I66++I72+I73+I77+I74+I76</f>
        <v>196</v>
      </c>
      <c r="J120" s="46" t="s">
        <v>605</v>
      </c>
      <c r="K120" s="58">
        <v>4</v>
      </c>
      <c r="L120" s="58">
        <v>4</v>
      </c>
      <c r="M120" s="58">
        <v>3.7</v>
      </c>
      <c r="N120" s="58">
        <v>3.3</v>
      </c>
      <c r="O120" s="58">
        <v>3</v>
      </c>
      <c r="P120" s="58">
        <v>2.7</v>
      </c>
      <c r="Q120" s="58">
        <v>2.3</v>
      </c>
      <c r="R120" s="58">
        <v>2</v>
      </c>
      <c r="S120" s="58">
        <v>1.7</v>
      </c>
      <c r="T120" s="58">
        <v>1</v>
      </c>
      <c r="U120" s="58">
        <v>0</v>
      </c>
    </row>
    <row r="121" spans="1:21" ht="12.75">
      <c r="A121" t="s">
        <v>598</v>
      </c>
      <c r="B121" s="15">
        <f>I16+I23+I40+I43+I44+I51+I54+I55+I58+I63+I64+I66++I72+I73+I77+I74+I76</f>
        <v>196</v>
      </c>
      <c r="J121" s="46" t="s">
        <v>606</v>
      </c>
      <c r="K121" s="221">
        <v>4</v>
      </c>
      <c r="L121" s="221"/>
      <c r="M121" s="221"/>
      <c r="N121" s="221">
        <v>3</v>
      </c>
      <c r="O121" s="221"/>
      <c r="P121" s="221"/>
      <c r="Q121" s="221">
        <v>2</v>
      </c>
      <c r="R121" s="221"/>
      <c r="S121" s="221"/>
      <c r="T121" s="58">
        <v>1</v>
      </c>
      <c r="U121" s="58">
        <v>0</v>
      </c>
    </row>
    <row r="122" spans="2:21" ht="12.75">
      <c r="B122" s="15"/>
      <c r="J122" s="46"/>
      <c r="K122" s="97"/>
      <c r="L122" s="97"/>
      <c r="M122" s="97"/>
      <c r="N122" s="97"/>
      <c r="O122" s="97"/>
      <c r="P122" s="97"/>
      <c r="Q122" s="97"/>
      <c r="R122" s="97"/>
      <c r="S122" s="97"/>
      <c r="T122" s="58"/>
      <c r="U122" s="58"/>
    </row>
    <row r="123" spans="1:2" ht="12.75">
      <c r="A123" t="s">
        <v>592</v>
      </c>
      <c r="B123">
        <f>B118/F108</f>
        <v>3.707692307692308</v>
      </c>
    </row>
    <row r="124" spans="1:2" ht="12.75">
      <c r="A124" t="s">
        <v>593</v>
      </c>
      <c r="B124">
        <f>B119/F109</f>
        <v>3.694915254237288</v>
      </c>
    </row>
    <row r="125" spans="1:2" ht="12.75">
      <c r="A125" s="46" t="s">
        <v>600</v>
      </c>
      <c r="B125" s="61">
        <f>B120/F110</f>
        <v>4</v>
      </c>
    </row>
    <row r="126" spans="1:2" ht="12.75">
      <c r="A126" t="s">
        <v>594</v>
      </c>
      <c r="B126" s="61">
        <f>B121/F110</f>
        <v>4</v>
      </c>
    </row>
    <row r="127" ht="12.75">
      <c r="B127" s="61"/>
    </row>
    <row r="129" spans="1:3" ht="12.75">
      <c r="A129" s="2" t="s">
        <v>421</v>
      </c>
      <c r="B129" s="2" t="s">
        <v>518</v>
      </c>
      <c r="C129" s="2" t="s">
        <v>519</v>
      </c>
    </row>
    <row r="130" spans="1:3" ht="12.75">
      <c r="A130" t="s">
        <v>352</v>
      </c>
      <c r="B130" s="72">
        <v>5</v>
      </c>
      <c r="C130">
        <v>2</v>
      </c>
    </row>
    <row r="131" spans="1:3" ht="12.75">
      <c r="A131" t="s">
        <v>350</v>
      </c>
      <c r="B131" s="72">
        <v>18</v>
      </c>
      <c r="C131">
        <v>6</v>
      </c>
    </row>
    <row r="132" spans="1:3" ht="12.75">
      <c r="A132" t="s">
        <v>361</v>
      </c>
      <c r="B132" s="72">
        <v>8</v>
      </c>
      <c r="C132">
        <v>1</v>
      </c>
    </row>
    <row r="133" spans="1:2" ht="12.75">
      <c r="A133" t="s">
        <v>360</v>
      </c>
      <c r="B133" s="72">
        <v>3</v>
      </c>
    </row>
    <row r="134" spans="1:2" ht="12.75">
      <c r="A134" t="s">
        <v>351</v>
      </c>
      <c r="B134" s="72">
        <v>5</v>
      </c>
    </row>
    <row r="135" spans="1:2" ht="12.75">
      <c r="A135" t="s">
        <v>359</v>
      </c>
      <c r="B135" s="72">
        <v>2</v>
      </c>
    </row>
    <row r="136" spans="1:2" ht="12.75">
      <c r="A136" s="46" t="s">
        <v>357</v>
      </c>
      <c r="B136" s="72">
        <v>0</v>
      </c>
    </row>
    <row r="137" spans="1:2" ht="12.75">
      <c r="A137" s="46" t="s">
        <v>356</v>
      </c>
      <c r="B137" s="72">
        <v>0</v>
      </c>
    </row>
    <row r="138" spans="1:2" ht="12.75">
      <c r="A138" s="46" t="s">
        <v>358</v>
      </c>
      <c r="B138" s="72">
        <v>0</v>
      </c>
    </row>
    <row r="139" spans="1:2" ht="12.75">
      <c r="A139" s="46" t="s">
        <v>474</v>
      </c>
      <c r="B139" s="72">
        <v>0</v>
      </c>
    </row>
    <row r="140" spans="1:3" ht="12.75">
      <c r="A140" s="46" t="s">
        <v>525</v>
      </c>
      <c r="B140" s="72">
        <v>9</v>
      </c>
      <c r="C140">
        <v>2</v>
      </c>
    </row>
    <row r="147" spans="1:2" ht="12.75">
      <c r="A147" s="40" t="s">
        <v>482</v>
      </c>
      <c r="B147" s="40">
        <v>30</v>
      </c>
    </row>
    <row r="148" spans="1:2" ht="12.75">
      <c r="A148" s="40" t="s">
        <v>483</v>
      </c>
      <c r="B148" s="40">
        <v>12</v>
      </c>
    </row>
    <row r="149" spans="1:2" ht="12.75">
      <c r="A149" s="40"/>
      <c r="B149" s="40"/>
    </row>
    <row r="150" spans="1:2" ht="12.75">
      <c r="A150" s="40" t="s">
        <v>484</v>
      </c>
      <c r="B150" s="40">
        <v>11</v>
      </c>
    </row>
    <row r="152" spans="1:5" ht="12.75">
      <c r="A152" s="54" t="s">
        <v>382</v>
      </c>
      <c r="C152">
        <v>1</v>
      </c>
      <c r="E152" t="s">
        <v>398</v>
      </c>
    </row>
    <row r="153" spans="1:6" ht="12.75">
      <c r="A153" s="54" t="s">
        <v>383</v>
      </c>
      <c r="C153">
        <v>4</v>
      </c>
      <c r="F153" t="s">
        <v>398</v>
      </c>
    </row>
    <row r="154" spans="1:5" ht="12.75">
      <c r="A154" s="54" t="s">
        <v>384</v>
      </c>
      <c r="C154">
        <v>1</v>
      </c>
      <c r="E154" t="s">
        <v>398</v>
      </c>
    </row>
    <row r="155" spans="1:3" ht="12.75">
      <c r="A155" s="54" t="s">
        <v>385</v>
      </c>
      <c r="C155">
        <v>2</v>
      </c>
    </row>
    <row r="156" spans="1:6" ht="12.75">
      <c r="A156" s="54" t="s">
        <v>386</v>
      </c>
      <c r="C156">
        <v>3</v>
      </c>
      <c r="E156" t="s">
        <v>387</v>
      </c>
      <c r="F156" t="s">
        <v>398</v>
      </c>
    </row>
    <row r="157" spans="1:3" ht="12.75">
      <c r="A157" s="54" t="s">
        <v>388</v>
      </c>
      <c r="C157">
        <v>3</v>
      </c>
    </row>
    <row r="158" spans="1:6" ht="12.75">
      <c r="A158" s="54" t="s">
        <v>389</v>
      </c>
      <c r="C158">
        <v>3</v>
      </c>
      <c r="F158" t="s">
        <v>398</v>
      </c>
    </row>
    <row r="159" spans="1:6" ht="12.75">
      <c r="A159" s="54" t="s">
        <v>390</v>
      </c>
      <c r="C159">
        <v>4</v>
      </c>
      <c r="F159" t="s">
        <v>398</v>
      </c>
    </row>
    <row r="160" spans="1:3" ht="12.75">
      <c r="A160" s="54" t="s">
        <v>391</v>
      </c>
      <c r="C160">
        <v>3</v>
      </c>
    </row>
    <row r="161" spans="1:3" ht="12.75">
      <c r="A161" s="54" t="s">
        <v>392</v>
      </c>
      <c r="C161">
        <v>1</v>
      </c>
    </row>
    <row r="162" spans="1:3" ht="12.75">
      <c r="A162" s="54" t="s">
        <v>393</v>
      </c>
      <c r="C162">
        <v>3</v>
      </c>
    </row>
    <row r="163" spans="1:5" ht="12.75">
      <c r="A163" s="54" t="s">
        <v>394</v>
      </c>
      <c r="C163">
        <v>1</v>
      </c>
      <c r="E163" t="s">
        <v>398</v>
      </c>
    </row>
    <row r="164" spans="1:3" ht="12.75">
      <c r="A164" s="54" t="s">
        <v>395</v>
      </c>
      <c r="C164">
        <v>3</v>
      </c>
    </row>
    <row r="165" spans="1:3" ht="12.75">
      <c r="A165" s="54" t="s">
        <v>396</v>
      </c>
      <c r="C165">
        <v>3</v>
      </c>
    </row>
    <row r="166" spans="1:5" ht="12.75">
      <c r="A166" s="54" t="s">
        <v>397</v>
      </c>
      <c r="C166">
        <v>3</v>
      </c>
      <c r="E166" t="s">
        <v>398</v>
      </c>
    </row>
    <row r="167" spans="1:7" ht="12.75">
      <c r="A167" s="54" t="s">
        <v>402</v>
      </c>
      <c r="C167">
        <v>3</v>
      </c>
      <c r="F167">
        <f>30-9-8</f>
        <v>13</v>
      </c>
      <c r="G167" t="s">
        <v>400</v>
      </c>
    </row>
    <row r="168" spans="1:7" ht="12.75">
      <c r="A168" s="54" t="s">
        <v>403</v>
      </c>
      <c r="C168">
        <v>3</v>
      </c>
      <c r="E168" t="s">
        <v>398</v>
      </c>
      <c r="G168" t="s">
        <v>400</v>
      </c>
    </row>
    <row r="169" spans="1:3" ht="12.75">
      <c r="A169" s="54" t="s">
        <v>404</v>
      </c>
      <c r="C169">
        <v>3</v>
      </c>
    </row>
    <row r="170" spans="1:7" ht="12.75">
      <c r="A170" s="54" t="s">
        <v>405</v>
      </c>
      <c r="C170">
        <v>3</v>
      </c>
      <c r="G170" t="s">
        <v>400</v>
      </c>
    </row>
    <row r="171" spans="1:3" ht="12.75">
      <c r="A171" s="54" t="s">
        <v>406</v>
      </c>
      <c r="C171">
        <v>3</v>
      </c>
    </row>
    <row r="172" spans="1:7" ht="12.75">
      <c r="A172" s="54" t="s">
        <v>407</v>
      </c>
      <c r="C172" s="55">
        <v>40241</v>
      </c>
      <c r="G172" t="s">
        <v>408</v>
      </c>
    </row>
    <row r="173" spans="1:7" ht="12.75">
      <c r="A173" s="54" t="s">
        <v>409</v>
      </c>
      <c r="C173">
        <v>3</v>
      </c>
      <c r="E173" t="s">
        <v>398</v>
      </c>
      <c r="G173" t="s">
        <v>419</v>
      </c>
    </row>
    <row r="174" spans="1:7" ht="12.75">
      <c r="A174" s="54" t="s">
        <v>410</v>
      </c>
      <c r="C174">
        <v>1</v>
      </c>
      <c r="E174" t="s">
        <v>398</v>
      </c>
      <c r="G174" t="s">
        <v>419</v>
      </c>
    </row>
    <row r="175" spans="1:7" ht="12.75">
      <c r="A175" s="54" t="s">
        <v>411</v>
      </c>
      <c r="C175">
        <v>4</v>
      </c>
      <c r="G175" t="s">
        <v>400</v>
      </c>
    </row>
    <row r="176" spans="1:7" ht="12.75">
      <c r="A176" s="54" t="s">
        <v>412</v>
      </c>
      <c r="C176">
        <v>3</v>
      </c>
      <c r="G176" t="s">
        <v>400</v>
      </c>
    </row>
    <row r="177" spans="1:3" ht="12.75">
      <c r="A177" s="54" t="s">
        <v>420</v>
      </c>
      <c r="C177">
        <v>3</v>
      </c>
    </row>
    <row r="178" spans="1:7" ht="12.75">
      <c r="A178" s="54" t="s">
        <v>413</v>
      </c>
      <c r="C178">
        <v>1.5</v>
      </c>
      <c r="G178" t="s">
        <v>400</v>
      </c>
    </row>
    <row r="179" spans="1:7" ht="12.75">
      <c r="A179" s="54" t="s">
        <v>414</v>
      </c>
      <c r="C179">
        <v>1</v>
      </c>
      <c r="E179" t="s">
        <v>398</v>
      </c>
      <c r="G179" t="s">
        <v>400</v>
      </c>
    </row>
    <row r="180" spans="1:7" ht="12.75">
      <c r="A180" s="54" t="s">
        <v>415</v>
      </c>
      <c r="C180">
        <v>3</v>
      </c>
      <c r="G180" t="s">
        <v>416</v>
      </c>
    </row>
    <row r="181" spans="1:3" ht="12.75">
      <c r="A181" s="54" t="s">
        <v>417</v>
      </c>
      <c r="C181" s="55" t="s">
        <v>418</v>
      </c>
    </row>
    <row r="186" ht="12.75">
      <c r="A186" s="54" t="s">
        <v>399</v>
      </c>
    </row>
    <row r="187" spans="1:3" ht="12.75">
      <c r="A187" s="54" t="s">
        <v>401</v>
      </c>
      <c r="C187">
        <v>3</v>
      </c>
    </row>
    <row r="189" ht="12.75" thickBot="1"/>
    <row r="190" spans="1:5" ht="12.75">
      <c r="A190" s="56" t="s">
        <v>436</v>
      </c>
      <c r="B190" s="12"/>
      <c r="C190" s="12" t="s">
        <v>117</v>
      </c>
      <c r="D190" s="12"/>
      <c r="E190" s="13"/>
    </row>
    <row r="191" spans="1:5" ht="12.75">
      <c r="A191" s="14" t="s">
        <v>116</v>
      </c>
      <c r="B191" s="19">
        <v>3.6316326530612244</v>
      </c>
      <c r="C191" s="15">
        <v>38</v>
      </c>
      <c r="D191" s="15"/>
      <c r="E191" s="16"/>
    </row>
    <row r="192" spans="1:5" ht="12.75">
      <c r="A192" s="22" t="s">
        <v>1</v>
      </c>
      <c r="B192" s="19">
        <v>3.6466666666666665</v>
      </c>
      <c r="C192" s="15">
        <v>13</v>
      </c>
      <c r="D192" s="15"/>
      <c r="E192" s="16"/>
    </row>
    <row r="193" spans="1:5" ht="13.5" thickBot="1">
      <c r="A193" s="21" t="s">
        <v>112</v>
      </c>
      <c r="B193" s="20">
        <v>4.080769230769231</v>
      </c>
      <c r="C193" s="17">
        <v>9</v>
      </c>
      <c r="D193" s="17"/>
      <c r="E193" s="18"/>
    </row>
  </sheetData>
  <sheetProtection/>
  <mergeCells count="3">
    <mergeCell ref="K121:M121"/>
    <mergeCell ref="N121:P121"/>
    <mergeCell ref="Q121:S121"/>
  </mergeCells>
  <printOptions/>
  <pageMargins left="0.75" right="0.75" top="1" bottom="1" header="0.5" footer="0.5"/>
  <pageSetup orientation="portrait" r:id="rId2"/>
  <drawing r:id="rId1"/>
</worksheet>
</file>

<file path=xl/worksheets/sheet13.xml><?xml version="1.0" encoding="utf-8"?>
<worksheet xmlns="http://schemas.openxmlformats.org/spreadsheetml/2006/main" xmlns:r="http://schemas.openxmlformats.org/officeDocument/2006/relationships">
  <dimension ref="A1:M173"/>
  <sheetViews>
    <sheetView zoomScalePageLayoutView="0" workbookViewId="0" topLeftCell="A97">
      <selection activeCell="B146" sqref="B146"/>
    </sheetView>
  </sheetViews>
  <sheetFormatPr defaultColWidth="9.140625" defaultRowHeight="12.75"/>
  <cols>
    <col min="1" max="1" width="22.8515625" style="98" customWidth="1"/>
    <col min="2" max="2" width="37.28125" style="98" customWidth="1"/>
    <col min="3" max="3" width="11.00390625" style="98" customWidth="1"/>
    <col min="4" max="4" width="15.421875" style="98" hidden="1" customWidth="1"/>
    <col min="5" max="5" width="7.00390625" style="98" customWidth="1"/>
    <col min="6" max="6" width="7.8515625" style="98" customWidth="1"/>
    <col min="7" max="7" width="14.7109375" style="98" customWidth="1"/>
    <col min="8" max="8" width="13.57421875" style="98" customWidth="1"/>
    <col min="9" max="9" width="13.8515625" style="99" customWidth="1"/>
    <col min="10" max="16384" width="9.140625" style="98" customWidth="1"/>
  </cols>
  <sheetData>
    <row r="1" ht="12.75">
      <c r="A1" s="98" t="s">
        <v>608</v>
      </c>
    </row>
    <row r="2" ht="15">
      <c r="A2" s="100" t="s">
        <v>609</v>
      </c>
    </row>
    <row r="4" ht="12.75">
      <c r="A4" s="141"/>
    </row>
    <row r="5" ht="12.75">
      <c r="A5" s="141"/>
    </row>
    <row r="6" spans="1:7" ht="13.5" thickBot="1">
      <c r="A6" s="101"/>
      <c r="B6" s="102"/>
      <c r="C6" s="102"/>
      <c r="D6" s="102"/>
      <c r="E6" s="102"/>
      <c r="F6" s="102"/>
      <c r="G6" s="102"/>
    </row>
    <row r="7" spans="1:7" ht="15" customHeight="1">
      <c r="A7" s="222" t="s">
        <v>610</v>
      </c>
      <c r="B7" s="223"/>
      <c r="C7" s="223"/>
      <c r="D7" s="223"/>
      <c r="E7" s="223"/>
      <c r="F7" s="223"/>
      <c r="G7" s="224"/>
    </row>
    <row r="8" spans="1:7" ht="13.5" thickBot="1">
      <c r="A8" s="103" t="s">
        <v>277</v>
      </c>
      <c r="B8" s="104" t="s">
        <v>611</v>
      </c>
      <c r="C8" s="104" t="s">
        <v>523</v>
      </c>
      <c r="D8" s="105"/>
      <c r="E8" s="225" t="s">
        <v>612</v>
      </c>
      <c r="F8" s="225"/>
      <c r="G8" s="226"/>
    </row>
    <row r="9" spans="1:7" ht="12.75">
      <c r="A9" s="106" t="s">
        <v>627</v>
      </c>
      <c r="B9" s="107" t="s">
        <v>613</v>
      </c>
      <c r="C9" s="142">
        <f>B119</f>
        <v>3.7030769230769227</v>
      </c>
      <c r="D9" s="102"/>
      <c r="E9" s="227" t="s">
        <v>628</v>
      </c>
      <c r="F9" s="227"/>
      <c r="G9" s="228"/>
    </row>
    <row r="10" spans="1:7" ht="12.75">
      <c r="A10" s="108" t="s">
        <v>629</v>
      </c>
      <c r="B10" s="109" t="s">
        <v>614</v>
      </c>
      <c r="C10" s="143">
        <f>B120</f>
        <v>3.725423728813559</v>
      </c>
      <c r="D10" s="102"/>
      <c r="E10" s="229"/>
      <c r="F10" s="229"/>
      <c r="G10" s="230"/>
    </row>
    <row r="11" spans="1:7" ht="12.75">
      <c r="A11" s="108" t="s">
        <v>630</v>
      </c>
      <c r="B11" s="109" t="s">
        <v>615</v>
      </c>
      <c r="C11" s="143">
        <f>B121</f>
        <v>4.042857142857144</v>
      </c>
      <c r="D11" s="102"/>
      <c r="E11" s="229"/>
      <c r="F11" s="229"/>
      <c r="G11" s="230"/>
    </row>
    <row r="12" spans="1:7" ht="15.75" customHeight="1" thickBot="1">
      <c r="A12" s="103" t="s">
        <v>616</v>
      </c>
      <c r="B12" s="104" t="s">
        <v>617</v>
      </c>
      <c r="C12" s="144">
        <f>B122</f>
        <v>4.085714285714286</v>
      </c>
      <c r="D12" s="105"/>
      <c r="E12" s="231" t="s">
        <v>631</v>
      </c>
      <c r="F12" s="231"/>
      <c r="G12" s="232"/>
    </row>
    <row r="14" ht="12.75">
      <c r="A14" s="111"/>
    </row>
    <row r="16" spans="1:7" ht="18" customHeight="1">
      <c r="A16" s="233" t="s">
        <v>618</v>
      </c>
      <c r="B16" s="233"/>
      <c r="C16" s="233"/>
      <c r="D16" s="233"/>
      <c r="E16" s="233"/>
      <c r="F16" s="233"/>
      <c r="G16" s="233"/>
    </row>
    <row r="18" spans="1:2" ht="12.75">
      <c r="A18" s="112" t="s">
        <v>3</v>
      </c>
      <c r="B18" s="113"/>
    </row>
    <row r="19" spans="1:2" ht="12.75">
      <c r="A19" s="114" t="s">
        <v>110</v>
      </c>
      <c r="B19" s="115" t="s">
        <v>1</v>
      </c>
    </row>
    <row r="20" spans="1:2" ht="12.75">
      <c r="A20" s="116" t="s">
        <v>111</v>
      </c>
      <c r="B20" s="115" t="s">
        <v>112</v>
      </c>
    </row>
    <row r="21" spans="1:2" ht="12.75">
      <c r="A21" s="117" t="s">
        <v>619</v>
      </c>
      <c r="B21" s="118" t="s">
        <v>620</v>
      </c>
    </row>
    <row r="24" spans="1:9" s="146" customFormat="1" ht="26.25">
      <c r="A24" s="145" t="s">
        <v>88</v>
      </c>
      <c r="B24" s="145" t="s">
        <v>89</v>
      </c>
      <c r="C24" s="145" t="s">
        <v>624</v>
      </c>
      <c r="D24" s="145" t="s">
        <v>91</v>
      </c>
      <c r="E24" s="145" t="s">
        <v>92</v>
      </c>
      <c r="F24" s="145" t="s">
        <v>93</v>
      </c>
      <c r="G24" s="145" t="s">
        <v>118</v>
      </c>
      <c r="I24" s="158" t="s">
        <v>595</v>
      </c>
    </row>
    <row r="25" spans="1:9" ht="12.75">
      <c r="A25" s="111" t="s">
        <v>94</v>
      </c>
      <c r="B25" s="98" t="s">
        <v>625</v>
      </c>
      <c r="C25" s="98">
        <v>20</v>
      </c>
      <c r="I25" s="159"/>
    </row>
    <row r="26" spans="1:9" ht="12.75">
      <c r="A26" s="98" t="s">
        <v>73</v>
      </c>
      <c r="B26" s="98" t="s">
        <v>74</v>
      </c>
      <c r="C26" s="98">
        <v>3</v>
      </c>
      <c r="D26" s="119" t="s">
        <v>46</v>
      </c>
      <c r="E26" s="98" t="s">
        <v>8</v>
      </c>
      <c r="F26" s="98">
        <v>12</v>
      </c>
      <c r="G26" s="98" t="s">
        <v>123</v>
      </c>
      <c r="I26" s="159">
        <f>C26*4</f>
        <v>12</v>
      </c>
    </row>
    <row r="27" spans="1:9" ht="12.75">
      <c r="A27" s="98" t="s">
        <v>75</v>
      </c>
      <c r="B27" s="98" t="s">
        <v>76</v>
      </c>
      <c r="C27" s="98">
        <v>4</v>
      </c>
      <c r="D27" s="119" t="s">
        <v>46</v>
      </c>
      <c r="E27" s="98" t="s">
        <v>16</v>
      </c>
      <c r="F27" s="98">
        <v>14.8</v>
      </c>
      <c r="G27" s="98" t="s">
        <v>124</v>
      </c>
      <c r="I27" s="159">
        <f>C27*4</f>
        <v>16</v>
      </c>
    </row>
    <row r="28" spans="1:9" ht="12.75">
      <c r="A28" s="98" t="s">
        <v>77</v>
      </c>
      <c r="B28" s="98" t="s">
        <v>78</v>
      </c>
      <c r="C28" s="98">
        <v>1</v>
      </c>
      <c r="D28" s="119" t="s">
        <v>46</v>
      </c>
      <c r="E28" s="98" t="s">
        <v>24</v>
      </c>
      <c r="F28" s="98" t="s">
        <v>62</v>
      </c>
      <c r="G28" s="98" t="s">
        <v>566</v>
      </c>
      <c r="I28" s="159"/>
    </row>
    <row r="29" spans="1:9" ht="12.75">
      <c r="A29" s="98" t="s">
        <v>79</v>
      </c>
      <c r="B29" s="98" t="s">
        <v>80</v>
      </c>
      <c r="C29" s="98">
        <v>1</v>
      </c>
      <c r="D29" s="119" t="s">
        <v>46</v>
      </c>
      <c r="E29" s="98" t="s">
        <v>24</v>
      </c>
      <c r="F29" s="98" t="s">
        <v>62</v>
      </c>
      <c r="G29" s="98" t="s">
        <v>125</v>
      </c>
      <c r="I29" s="159"/>
    </row>
    <row r="30" spans="1:9" ht="12.75">
      <c r="A30" s="98" t="s">
        <v>81</v>
      </c>
      <c r="B30" s="98" t="s">
        <v>82</v>
      </c>
      <c r="C30" s="98">
        <v>3</v>
      </c>
      <c r="D30" s="119" t="s">
        <v>46</v>
      </c>
      <c r="E30" s="98" t="s">
        <v>16</v>
      </c>
      <c r="F30" s="98">
        <v>11.1</v>
      </c>
      <c r="G30" s="98" t="s">
        <v>126</v>
      </c>
      <c r="I30" s="159">
        <f>C30*4</f>
        <v>12</v>
      </c>
    </row>
    <row r="31" spans="1:9" ht="12.75">
      <c r="A31" s="120" t="s">
        <v>42</v>
      </c>
      <c r="B31" s="120" t="s">
        <v>83</v>
      </c>
      <c r="C31" s="98">
        <v>3</v>
      </c>
      <c r="D31" s="119" t="s">
        <v>46</v>
      </c>
      <c r="E31" s="98" t="s">
        <v>8</v>
      </c>
      <c r="F31" s="98">
        <v>12</v>
      </c>
      <c r="G31" s="98" t="s">
        <v>131</v>
      </c>
      <c r="I31" s="159">
        <f>C31*4</f>
        <v>12</v>
      </c>
    </row>
    <row r="32" spans="1:9" ht="12.75">
      <c r="A32" s="98" t="s">
        <v>84</v>
      </c>
      <c r="B32" s="98" t="s">
        <v>85</v>
      </c>
      <c r="C32" s="98">
        <v>4</v>
      </c>
      <c r="D32" s="119" t="s">
        <v>46</v>
      </c>
      <c r="E32" s="98" t="s">
        <v>29</v>
      </c>
      <c r="F32" s="98">
        <v>12</v>
      </c>
      <c r="G32" s="98" t="s">
        <v>127</v>
      </c>
      <c r="I32" s="159">
        <f>C32*3</f>
        <v>12</v>
      </c>
    </row>
    <row r="33" spans="1:9" ht="12.75">
      <c r="A33" s="98" t="s">
        <v>86</v>
      </c>
      <c r="B33" s="98" t="s">
        <v>87</v>
      </c>
      <c r="C33" s="98">
        <v>1</v>
      </c>
      <c r="D33" s="119" t="s">
        <v>46</v>
      </c>
      <c r="E33" s="98" t="s">
        <v>24</v>
      </c>
      <c r="I33" s="159"/>
    </row>
    <row r="34" spans="4:9" ht="12.75">
      <c r="D34" s="119"/>
      <c r="I34" s="159"/>
    </row>
    <row r="35" spans="1:9" ht="12.75">
      <c r="A35" s="111" t="s">
        <v>72</v>
      </c>
      <c r="B35" s="98" t="s">
        <v>625</v>
      </c>
      <c r="C35" s="98">
        <v>19</v>
      </c>
      <c r="D35" s="119"/>
      <c r="I35" s="159"/>
    </row>
    <row r="36" spans="1:9" ht="12.75">
      <c r="A36" s="121" t="s">
        <v>58</v>
      </c>
      <c r="B36" s="121" t="s">
        <v>59</v>
      </c>
      <c r="C36" s="98">
        <v>4</v>
      </c>
      <c r="D36" s="119" t="s">
        <v>46</v>
      </c>
      <c r="E36" s="98" t="s">
        <v>29</v>
      </c>
      <c r="F36" s="98">
        <v>12</v>
      </c>
      <c r="G36" s="98" t="s">
        <v>126</v>
      </c>
      <c r="I36" s="159">
        <f>C36*3</f>
        <v>12</v>
      </c>
    </row>
    <row r="37" spans="1:9" ht="12.75">
      <c r="A37" s="98" t="s">
        <v>60</v>
      </c>
      <c r="B37" s="98" t="s">
        <v>61</v>
      </c>
      <c r="C37" s="98">
        <v>1</v>
      </c>
      <c r="D37" s="119" t="s">
        <v>46</v>
      </c>
      <c r="E37" s="98" t="s">
        <v>24</v>
      </c>
      <c r="F37" s="98" t="s">
        <v>62</v>
      </c>
      <c r="G37" s="98" t="s">
        <v>566</v>
      </c>
      <c r="I37" s="159"/>
    </row>
    <row r="38" spans="1:9" ht="12.75">
      <c r="A38" s="120" t="s">
        <v>42</v>
      </c>
      <c r="B38" s="120" t="s">
        <v>43</v>
      </c>
      <c r="C38" s="98">
        <v>4</v>
      </c>
      <c r="D38" s="119" t="s">
        <v>46</v>
      </c>
      <c r="E38" s="98" t="s">
        <v>8</v>
      </c>
      <c r="F38" s="98">
        <v>16</v>
      </c>
      <c r="G38" s="98" t="s">
        <v>131</v>
      </c>
      <c r="I38" s="159">
        <f>C38*4</f>
        <v>16</v>
      </c>
    </row>
    <row r="39" spans="1:9" ht="12.75">
      <c r="A39" s="98" t="s">
        <v>63</v>
      </c>
      <c r="B39" s="98" t="s">
        <v>64</v>
      </c>
      <c r="C39" s="98">
        <v>4</v>
      </c>
      <c r="D39" s="119" t="s">
        <v>46</v>
      </c>
      <c r="E39" s="98" t="s">
        <v>13</v>
      </c>
      <c r="F39" s="98">
        <v>10.8</v>
      </c>
      <c r="G39" s="98" t="s">
        <v>128</v>
      </c>
      <c r="I39" s="159">
        <f>C39*3</f>
        <v>12</v>
      </c>
    </row>
    <row r="40" spans="1:9" ht="12.75">
      <c r="A40" s="98" t="s">
        <v>65</v>
      </c>
      <c r="B40" s="98" t="s">
        <v>66</v>
      </c>
      <c r="C40" s="98">
        <v>1</v>
      </c>
      <c r="D40" s="119" t="s">
        <v>46</v>
      </c>
      <c r="E40" s="98" t="s">
        <v>16</v>
      </c>
      <c r="F40" s="98">
        <v>3.7</v>
      </c>
      <c r="G40" s="98" t="s">
        <v>129</v>
      </c>
      <c r="I40" s="159">
        <f>C40*4</f>
        <v>4</v>
      </c>
    </row>
    <row r="41" spans="1:9" ht="12.75">
      <c r="A41" s="98" t="s">
        <v>67</v>
      </c>
      <c r="B41" s="98" t="s">
        <v>68</v>
      </c>
      <c r="C41" s="98">
        <v>1</v>
      </c>
      <c r="D41" s="119" t="s">
        <v>46</v>
      </c>
      <c r="E41" s="98" t="s">
        <v>24</v>
      </c>
      <c r="F41" s="98" t="s">
        <v>62</v>
      </c>
      <c r="G41" s="98" t="s">
        <v>130</v>
      </c>
      <c r="I41" s="159"/>
    </row>
    <row r="42" spans="1:9" ht="12.75">
      <c r="A42" s="98" t="s">
        <v>69</v>
      </c>
      <c r="B42" s="98" t="s">
        <v>70</v>
      </c>
      <c r="C42" s="98">
        <v>4</v>
      </c>
      <c r="D42" s="119" t="s">
        <v>46</v>
      </c>
      <c r="E42" s="98" t="s">
        <v>32</v>
      </c>
      <c r="F42" s="98">
        <v>13.2</v>
      </c>
      <c r="G42" s="98" t="s">
        <v>133</v>
      </c>
      <c r="I42" s="159">
        <f>C42*3</f>
        <v>12</v>
      </c>
    </row>
    <row r="43" spans="4:9" ht="12.75">
      <c r="D43" s="119"/>
      <c r="I43" s="159"/>
    </row>
    <row r="44" spans="1:9" ht="12.75">
      <c r="A44" s="111" t="s">
        <v>71</v>
      </c>
      <c r="B44" s="98" t="s">
        <v>625</v>
      </c>
      <c r="C44" s="98">
        <v>19</v>
      </c>
      <c r="D44" s="119"/>
      <c r="I44" s="159"/>
    </row>
    <row r="45" spans="1:9" ht="12.75">
      <c r="A45" s="98" t="s">
        <v>44</v>
      </c>
      <c r="B45" s="120" t="s">
        <v>45</v>
      </c>
      <c r="C45" s="98">
        <v>3</v>
      </c>
      <c r="D45" s="119" t="s">
        <v>46</v>
      </c>
      <c r="E45" s="98" t="s">
        <v>16</v>
      </c>
      <c r="F45" s="98">
        <v>11.1</v>
      </c>
      <c r="G45" s="98" t="s">
        <v>134</v>
      </c>
      <c r="I45" s="159">
        <f>C45*4</f>
        <v>12</v>
      </c>
    </row>
    <row r="46" spans="1:9" ht="12.75">
      <c r="A46" s="98" t="s">
        <v>47</v>
      </c>
      <c r="B46" s="98" t="s">
        <v>48</v>
      </c>
      <c r="C46" s="98">
        <v>1</v>
      </c>
      <c r="D46" s="119" t="s">
        <v>46</v>
      </c>
      <c r="E46" s="98" t="s">
        <v>8</v>
      </c>
      <c r="F46" s="98">
        <v>4</v>
      </c>
      <c r="G46" s="98" t="s">
        <v>135</v>
      </c>
      <c r="I46" s="159">
        <f>C46*4</f>
        <v>4</v>
      </c>
    </row>
    <row r="47" spans="1:9" ht="12.75">
      <c r="A47" s="98" t="s">
        <v>49</v>
      </c>
      <c r="B47" s="98" t="s">
        <v>50</v>
      </c>
      <c r="C47" s="98">
        <v>3</v>
      </c>
      <c r="D47" s="119" t="s">
        <v>46</v>
      </c>
      <c r="E47" s="98" t="s">
        <v>8</v>
      </c>
      <c r="F47" s="98">
        <v>12</v>
      </c>
      <c r="I47" s="159">
        <f>C47*4</f>
        <v>12</v>
      </c>
    </row>
    <row r="48" spans="1:9" ht="12.75">
      <c r="A48" s="121" t="s">
        <v>51</v>
      </c>
      <c r="B48" s="121" t="s">
        <v>52</v>
      </c>
      <c r="C48" s="98">
        <v>3</v>
      </c>
      <c r="D48" s="119" t="s">
        <v>46</v>
      </c>
      <c r="E48" s="98" t="s">
        <v>8</v>
      </c>
      <c r="F48" s="98">
        <v>12</v>
      </c>
      <c r="G48" s="98" t="s">
        <v>136</v>
      </c>
      <c r="I48" s="159">
        <f>C48*4</f>
        <v>12</v>
      </c>
    </row>
    <row r="49" spans="1:9" ht="12.75">
      <c r="A49" s="98" t="s">
        <v>42</v>
      </c>
      <c r="B49" s="120" t="s">
        <v>43</v>
      </c>
      <c r="C49" s="98">
        <v>4</v>
      </c>
      <c r="D49" s="119" t="s">
        <v>46</v>
      </c>
      <c r="E49" s="98" t="s">
        <v>8</v>
      </c>
      <c r="F49" s="98">
        <v>16</v>
      </c>
      <c r="G49" s="98" t="s">
        <v>131</v>
      </c>
      <c r="I49" s="159">
        <f>C49*4</f>
        <v>16</v>
      </c>
    </row>
    <row r="50" spans="1:9" ht="12.75">
      <c r="A50" s="98" t="s">
        <v>53</v>
      </c>
      <c r="B50" s="98" t="s">
        <v>54</v>
      </c>
      <c r="C50" s="98">
        <v>4</v>
      </c>
      <c r="D50" s="119" t="s">
        <v>46</v>
      </c>
      <c r="E50" s="98" t="s">
        <v>29</v>
      </c>
      <c r="F50" s="98">
        <v>12</v>
      </c>
      <c r="G50" s="98" t="s">
        <v>137</v>
      </c>
      <c r="I50" s="159">
        <f>C50*3</f>
        <v>12</v>
      </c>
    </row>
    <row r="51" spans="1:9" ht="12.75">
      <c r="A51" s="98" t="s">
        <v>55</v>
      </c>
      <c r="B51" s="98" t="s">
        <v>56</v>
      </c>
      <c r="C51" s="98">
        <v>1</v>
      </c>
      <c r="D51" s="119" t="s">
        <v>46</v>
      </c>
      <c r="E51" s="98" t="s">
        <v>24</v>
      </c>
      <c r="G51" s="98" t="s">
        <v>621</v>
      </c>
      <c r="I51" s="159"/>
    </row>
    <row r="52" spans="1:9" ht="12.75">
      <c r="A52" s="98" t="s">
        <v>145</v>
      </c>
      <c r="B52" s="98" t="s">
        <v>144</v>
      </c>
      <c r="C52" s="98">
        <v>1</v>
      </c>
      <c r="D52" s="119"/>
      <c r="E52" s="98" t="s">
        <v>24</v>
      </c>
      <c r="G52" s="98" t="s">
        <v>130</v>
      </c>
      <c r="I52" s="159"/>
    </row>
    <row r="53" spans="4:9" ht="12.75">
      <c r="D53" s="119"/>
      <c r="I53" s="159"/>
    </row>
    <row r="54" spans="1:9" ht="12.75">
      <c r="A54" s="111" t="s">
        <v>57</v>
      </c>
      <c r="B54" s="98" t="s">
        <v>625</v>
      </c>
      <c r="C54" s="98">
        <v>14</v>
      </c>
      <c r="D54" s="119"/>
      <c r="I54" s="159"/>
    </row>
    <row r="55" spans="1:9" ht="12.75">
      <c r="A55" s="122" t="s">
        <v>36</v>
      </c>
      <c r="B55" s="122" t="s">
        <v>37</v>
      </c>
      <c r="C55" s="98">
        <v>3</v>
      </c>
      <c r="D55" s="119" t="s">
        <v>7</v>
      </c>
      <c r="E55" s="98" t="s">
        <v>19</v>
      </c>
      <c r="F55" s="98">
        <v>12.9</v>
      </c>
      <c r="G55" s="98" t="s">
        <v>120</v>
      </c>
      <c r="I55" s="159">
        <f>C55*4</f>
        <v>12</v>
      </c>
    </row>
    <row r="56" spans="1:9" ht="12.75">
      <c r="A56" s="121" t="s">
        <v>38</v>
      </c>
      <c r="B56" s="121" t="s">
        <v>39</v>
      </c>
      <c r="C56" s="98">
        <v>3</v>
      </c>
      <c r="D56" s="119" t="s">
        <v>7</v>
      </c>
      <c r="E56" s="98" t="s">
        <v>32</v>
      </c>
      <c r="F56" s="98">
        <v>9.9</v>
      </c>
      <c r="G56" s="98" t="s">
        <v>138</v>
      </c>
      <c r="I56" s="159">
        <f>C56*3</f>
        <v>9</v>
      </c>
    </row>
    <row r="57" spans="1:9" ht="12.75">
      <c r="A57" s="121" t="s">
        <v>40</v>
      </c>
      <c r="B57" s="121" t="s">
        <v>41</v>
      </c>
      <c r="C57" s="98">
        <v>4</v>
      </c>
      <c r="D57" s="119" t="s">
        <v>7</v>
      </c>
      <c r="E57" s="98" t="s">
        <v>19</v>
      </c>
      <c r="F57" s="98">
        <v>17.2</v>
      </c>
      <c r="G57" s="98" t="s">
        <v>139</v>
      </c>
      <c r="I57" s="159">
        <f>C57*4</f>
        <v>16</v>
      </c>
    </row>
    <row r="58" spans="1:9" ht="12.75">
      <c r="A58" s="120" t="s">
        <v>42</v>
      </c>
      <c r="B58" s="120" t="s">
        <v>43</v>
      </c>
      <c r="C58" s="98">
        <v>2</v>
      </c>
      <c r="D58" s="119" t="s">
        <v>22</v>
      </c>
      <c r="E58" s="98" t="s">
        <v>8</v>
      </c>
      <c r="F58" s="98">
        <v>8</v>
      </c>
      <c r="G58" s="98" t="s">
        <v>131</v>
      </c>
      <c r="I58" s="159">
        <f>C58*4</f>
        <v>8</v>
      </c>
    </row>
    <row r="59" spans="1:9" ht="12.75">
      <c r="A59" s="120" t="s">
        <v>42</v>
      </c>
      <c r="B59" s="120" t="s">
        <v>43</v>
      </c>
      <c r="C59" s="98">
        <v>2</v>
      </c>
      <c r="D59" s="119" t="s">
        <v>7</v>
      </c>
      <c r="E59" s="98" t="s">
        <v>8</v>
      </c>
      <c r="F59" s="98">
        <v>8</v>
      </c>
      <c r="G59" s="98" t="s">
        <v>132</v>
      </c>
      <c r="I59" s="159">
        <f>C59*4</f>
        <v>8</v>
      </c>
    </row>
    <row r="60" spans="4:9" ht="12.75">
      <c r="D60" s="119"/>
      <c r="I60" s="159"/>
    </row>
    <row r="61" spans="1:9" ht="12.75">
      <c r="A61" s="111" t="s">
        <v>35</v>
      </c>
      <c r="B61" s="98" t="s">
        <v>625</v>
      </c>
      <c r="C61" s="98">
        <v>18</v>
      </c>
      <c r="D61" s="119"/>
      <c r="I61" s="159"/>
    </row>
    <row r="62" spans="1:9" ht="12.75">
      <c r="A62" s="98" t="s">
        <v>25</v>
      </c>
      <c r="B62" s="98" t="s">
        <v>26</v>
      </c>
      <c r="C62" s="98">
        <v>3</v>
      </c>
      <c r="D62" s="119" t="s">
        <v>7</v>
      </c>
      <c r="E62" s="98" t="s">
        <v>16</v>
      </c>
      <c r="F62" s="98">
        <v>11.1</v>
      </c>
      <c r="G62" s="98" t="s">
        <v>142</v>
      </c>
      <c r="I62" s="159">
        <f>C62*4</f>
        <v>12</v>
      </c>
    </row>
    <row r="63" spans="1:9" ht="12.75">
      <c r="A63" s="121" t="s">
        <v>27</v>
      </c>
      <c r="B63" s="121" t="s">
        <v>28</v>
      </c>
      <c r="C63" s="98">
        <v>4</v>
      </c>
      <c r="D63" s="119" t="s">
        <v>7</v>
      </c>
      <c r="E63" s="98" t="s">
        <v>29</v>
      </c>
      <c r="F63" s="98">
        <v>12</v>
      </c>
      <c r="G63" s="98" t="s">
        <v>141</v>
      </c>
      <c r="I63" s="159">
        <f>C63*3</f>
        <v>12</v>
      </c>
    </row>
    <row r="64" spans="1:9" ht="12.75">
      <c r="A64" s="121" t="s">
        <v>30</v>
      </c>
      <c r="B64" s="121" t="s">
        <v>31</v>
      </c>
      <c r="C64" s="98">
        <v>3</v>
      </c>
      <c r="D64" s="119" t="s">
        <v>7</v>
      </c>
      <c r="E64" s="98" t="s">
        <v>32</v>
      </c>
      <c r="F64" s="98">
        <v>9.9</v>
      </c>
      <c r="G64" s="98" t="s">
        <v>140</v>
      </c>
      <c r="I64" s="159">
        <f>C64*3</f>
        <v>9</v>
      </c>
    </row>
    <row r="65" spans="1:9" ht="12.75">
      <c r="A65" s="121" t="s">
        <v>33</v>
      </c>
      <c r="B65" s="121" t="s">
        <v>34</v>
      </c>
      <c r="C65" s="98">
        <v>4</v>
      </c>
      <c r="D65" s="119" t="s">
        <v>22</v>
      </c>
      <c r="E65" s="98" t="s">
        <v>16</v>
      </c>
      <c r="F65" s="98">
        <v>14.8</v>
      </c>
      <c r="G65" s="98" t="s">
        <v>143</v>
      </c>
      <c r="I65" s="159">
        <f>C65*4</f>
        <v>16</v>
      </c>
    </row>
    <row r="66" spans="1:9" ht="12.75">
      <c r="A66" s="122" t="s">
        <v>17</v>
      </c>
      <c r="B66" s="122" t="s">
        <v>18</v>
      </c>
      <c r="C66" s="98">
        <v>4</v>
      </c>
      <c r="D66" s="119" t="s">
        <v>7</v>
      </c>
      <c r="E66" s="98" t="s">
        <v>8</v>
      </c>
      <c r="F66" s="98">
        <v>16</v>
      </c>
      <c r="G66" s="98" t="s">
        <v>132</v>
      </c>
      <c r="I66" s="159">
        <f>C66*4</f>
        <v>16</v>
      </c>
    </row>
    <row r="67" spans="4:9" ht="12.75">
      <c r="D67" s="119"/>
      <c r="I67" s="159"/>
    </row>
    <row r="68" spans="1:9" ht="12.75">
      <c r="A68" s="111" t="s">
        <v>4</v>
      </c>
      <c r="B68" s="98" t="s">
        <v>625</v>
      </c>
      <c r="C68" s="98">
        <v>14</v>
      </c>
      <c r="D68" s="119"/>
      <c r="I68" s="159"/>
    </row>
    <row r="69" spans="1:9" ht="12.75">
      <c r="A69" s="120" t="s">
        <v>5</v>
      </c>
      <c r="B69" s="120" t="s">
        <v>6</v>
      </c>
      <c r="C69" s="98">
        <v>1</v>
      </c>
      <c r="D69" s="119" t="s">
        <v>7</v>
      </c>
      <c r="E69" s="98" t="s">
        <v>8</v>
      </c>
      <c r="F69" s="98">
        <v>4</v>
      </c>
      <c r="G69" s="98" t="s">
        <v>119</v>
      </c>
      <c r="I69" s="159">
        <f>C69*4</f>
        <v>4</v>
      </c>
    </row>
    <row r="70" spans="1:9" ht="12.75">
      <c r="A70" s="122" t="s">
        <v>9</v>
      </c>
      <c r="B70" s="122" t="s">
        <v>10</v>
      </c>
      <c r="C70" s="98">
        <v>3</v>
      </c>
      <c r="D70" s="119" t="s">
        <v>7</v>
      </c>
      <c r="E70" s="98" t="s">
        <v>8</v>
      </c>
      <c r="F70" s="98">
        <v>12</v>
      </c>
      <c r="G70" s="98" t="s">
        <v>120</v>
      </c>
      <c r="I70" s="159">
        <f>C70*4</f>
        <v>12</v>
      </c>
    </row>
    <row r="71" spans="1:9" ht="12.75">
      <c r="A71" s="121" t="s">
        <v>11</v>
      </c>
      <c r="B71" s="121" t="s">
        <v>12</v>
      </c>
      <c r="C71" s="98">
        <v>4</v>
      </c>
      <c r="D71" s="119" t="s">
        <v>7</v>
      </c>
      <c r="E71" s="98" t="s">
        <v>13</v>
      </c>
      <c r="F71" s="98">
        <v>10.8</v>
      </c>
      <c r="G71" s="98" t="s">
        <v>121</v>
      </c>
      <c r="I71" s="159">
        <f>C71*3</f>
        <v>12</v>
      </c>
    </row>
    <row r="72" spans="1:9" ht="12.75">
      <c r="A72" s="121" t="s">
        <v>14</v>
      </c>
      <c r="B72" s="121" t="s">
        <v>15</v>
      </c>
      <c r="C72" s="98">
        <v>2</v>
      </c>
      <c r="D72" s="119" t="s">
        <v>7</v>
      </c>
      <c r="E72" s="98" t="s">
        <v>16</v>
      </c>
      <c r="F72" s="98">
        <v>7.4</v>
      </c>
      <c r="G72" s="98" t="s">
        <v>122</v>
      </c>
      <c r="I72" s="159">
        <f>C72*4</f>
        <v>8</v>
      </c>
    </row>
    <row r="73" spans="1:9" ht="12.75">
      <c r="A73" s="122" t="s">
        <v>17</v>
      </c>
      <c r="B73" s="122" t="s">
        <v>18</v>
      </c>
      <c r="C73" s="98">
        <v>4</v>
      </c>
      <c r="D73" s="119" t="s">
        <v>7</v>
      </c>
      <c r="E73" s="98" t="s">
        <v>19</v>
      </c>
      <c r="F73" s="98">
        <v>17.2</v>
      </c>
      <c r="G73" s="98" t="s">
        <v>132</v>
      </c>
      <c r="I73" s="159">
        <f>C73*4</f>
        <v>16</v>
      </c>
    </row>
    <row r="74" spans="1:9" ht="12.75">
      <c r="A74" s="98" t="s">
        <v>20</v>
      </c>
      <c r="B74" s="98" t="s">
        <v>21</v>
      </c>
      <c r="C74" s="98">
        <v>0</v>
      </c>
      <c r="D74" s="119" t="s">
        <v>23</v>
      </c>
      <c r="E74" s="98" t="s">
        <v>24</v>
      </c>
      <c r="G74" s="98" t="s">
        <v>130</v>
      </c>
      <c r="I74" s="159"/>
    </row>
    <row r="75" spans="4:9" ht="12.75">
      <c r="D75" s="119"/>
      <c r="I75" s="159"/>
    </row>
    <row r="76" spans="1:9" ht="12.75">
      <c r="A76" s="111" t="s">
        <v>109</v>
      </c>
      <c r="B76" s="98" t="s">
        <v>625</v>
      </c>
      <c r="C76" s="98">
        <v>20</v>
      </c>
      <c r="D76" s="119"/>
      <c r="I76" s="159"/>
    </row>
    <row r="77" spans="1:9" ht="12.75">
      <c r="A77" s="98" t="s">
        <v>95</v>
      </c>
      <c r="B77" s="98" t="s">
        <v>96</v>
      </c>
      <c r="C77" s="98">
        <v>4</v>
      </c>
      <c r="D77" s="119" t="s">
        <v>7</v>
      </c>
      <c r="E77" s="98" t="s">
        <v>351</v>
      </c>
      <c r="F77" s="98">
        <f>C77*3</f>
        <v>12</v>
      </c>
      <c r="G77" s="98" t="s">
        <v>149</v>
      </c>
      <c r="I77" s="159">
        <f>C77*3</f>
        <v>12</v>
      </c>
    </row>
    <row r="78" spans="1:9" ht="12.75">
      <c r="A78" s="98" t="s">
        <v>97</v>
      </c>
      <c r="B78" s="120" t="s">
        <v>98</v>
      </c>
      <c r="C78" s="98">
        <v>1</v>
      </c>
      <c r="D78" s="119" t="s">
        <v>7</v>
      </c>
      <c r="E78" s="98" t="s">
        <v>350</v>
      </c>
      <c r="F78" s="98">
        <f>C78*4</f>
        <v>4</v>
      </c>
      <c r="G78" s="98" t="s">
        <v>119</v>
      </c>
      <c r="I78" s="159">
        <f>C78*4</f>
        <v>4</v>
      </c>
    </row>
    <row r="79" spans="1:9" ht="12.75">
      <c r="A79" s="121" t="s">
        <v>101</v>
      </c>
      <c r="B79" s="121" t="s">
        <v>102</v>
      </c>
      <c r="C79" s="98">
        <v>3</v>
      </c>
      <c r="D79" s="119" t="s">
        <v>7</v>
      </c>
      <c r="E79" s="123" t="s">
        <v>350</v>
      </c>
      <c r="F79" s="98">
        <f>C79*4</f>
        <v>12</v>
      </c>
      <c r="G79" s="98" t="s">
        <v>148</v>
      </c>
      <c r="I79" s="159">
        <f>C79*4</f>
        <v>12</v>
      </c>
    </row>
    <row r="80" spans="1:9" ht="12.75">
      <c r="A80" s="121" t="s">
        <v>103</v>
      </c>
      <c r="B80" s="121" t="s">
        <v>104</v>
      </c>
      <c r="C80" s="98">
        <v>2</v>
      </c>
      <c r="D80" s="119" t="s">
        <v>7</v>
      </c>
      <c r="E80" s="123" t="s">
        <v>352</v>
      </c>
      <c r="F80" s="98">
        <f>C80*4.3</f>
        <v>8.6</v>
      </c>
      <c r="G80" s="98" t="s">
        <v>147</v>
      </c>
      <c r="I80" s="159">
        <f>C80*4</f>
        <v>8</v>
      </c>
    </row>
    <row r="81" spans="1:9" ht="12.75">
      <c r="A81" s="98" t="s">
        <v>17</v>
      </c>
      <c r="B81" s="98" t="s">
        <v>18</v>
      </c>
      <c r="C81" s="98">
        <v>4</v>
      </c>
      <c r="D81" s="119" t="s">
        <v>7</v>
      </c>
      <c r="E81" s="123" t="s">
        <v>350</v>
      </c>
      <c r="F81" s="98">
        <f>C81*4</f>
        <v>16</v>
      </c>
      <c r="G81" s="98" t="s">
        <v>132</v>
      </c>
      <c r="I81" s="159">
        <f>C81*4</f>
        <v>16</v>
      </c>
    </row>
    <row r="82" spans="1:9" ht="12.75">
      <c r="A82" s="98" t="s">
        <v>107</v>
      </c>
      <c r="B82" s="98" t="s">
        <v>108</v>
      </c>
      <c r="C82" s="98">
        <v>3</v>
      </c>
      <c r="D82" s="119" t="s">
        <v>23</v>
      </c>
      <c r="E82" s="123" t="s">
        <v>354</v>
      </c>
      <c r="G82" s="98" t="s">
        <v>146</v>
      </c>
      <c r="I82" s="159"/>
    </row>
    <row r="83" ht="12.75">
      <c r="I83" s="159"/>
    </row>
    <row r="84" spans="1:9" ht="12.75">
      <c r="A84" s="111" t="s">
        <v>366</v>
      </c>
      <c r="B84" s="98" t="s">
        <v>625</v>
      </c>
      <c r="C84" s="98">
        <f>SUM(C85:C90)</f>
        <v>18</v>
      </c>
      <c r="I84" s="159"/>
    </row>
    <row r="85" spans="1:9" ht="12.75">
      <c r="A85" s="124" t="s">
        <v>367</v>
      </c>
      <c r="B85" s="125" t="s">
        <v>369</v>
      </c>
      <c r="C85" s="98">
        <v>3</v>
      </c>
      <c r="E85" s="98" t="s">
        <v>352</v>
      </c>
      <c r="F85" s="98">
        <f>C85*4.3</f>
        <v>12.899999999999999</v>
      </c>
      <c r="G85" s="123" t="s">
        <v>472</v>
      </c>
      <c r="I85" s="159">
        <f aca="true" t="shared" si="0" ref="I85:I90">C85*4</f>
        <v>12</v>
      </c>
    </row>
    <row r="86" spans="1:9" ht="12.75">
      <c r="A86" s="124" t="s">
        <v>368</v>
      </c>
      <c r="B86" s="125" t="s">
        <v>372</v>
      </c>
      <c r="C86" s="98">
        <v>3</v>
      </c>
      <c r="E86" s="123" t="s">
        <v>350</v>
      </c>
      <c r="F86" s="98">
        <f>C86*4</f>
        <v>12</v>
      </c>
      <c r="G86" s="123" t="s">
        <v>239</v>
      </c>
      <c r="I86" s="159">
        <f t="shared" si="0"/>
        <v>12</v>
      </c>
    </row>
    <row r="87" spans="1:9" ht="12.75">
      <c r="A87" s="124" t="s">
        <v>375</v>
      </c>
      <c r="B87" s="125" t="s">
        <v>376</v>
      </c>
      <c r="C87" s="98">
        <v>3</v>
      </c>
      <c r="E87" s="123" t="s">
        <v>350</v>
      </c>
      <c r="F87" s="98">
        <f>C87*4</f>
        <v>12</v>
      </c>
      <c r="G87" s="123" t="s">
        <v>119</v>
      </c>
      <c r="I87" s="159">
        <f t="shared" si="0"/>
        <v>12</v>
      </c>
    </row>
    <row r="88" spans="1:9" ht="12.75">
      <c r="A88" s="123" t="s">
        <v>370</v>
      </c>
      <c r="B88" s="123" t="s">
        <v>632</v>
      </c>
      <c r="C88" s="98">
        <v>3</v>
      </c>
      <c r="E88" s="123" t="s">
        <v>352</v>
      </c>
      <c r="F88" s="98">
        <f>C88*4.3</f>
        <v>12.899999999999999</v>
      </c>
      <c r="G88" s="123" t="s">
        <v>135</v>
      </c>
      <c r="I88" s="159">
        <f t="shared" si="0"/>
        <v>12</v>
      </c>
    </row>
    <row r="89" spans="1:9" ht="12.75">
      <c r="A89" s="121" t="s">
        <v>377</v>
      </c>
      <c r="B89" s="121" t="s">
        <v>378</v>
      </c>
      <c r="C89" s="98">
        <v>3</v>
      </c>
      <c r="E89" s="123" t="s">
        <v>350</v>
      </c>
      <c r="F89" s="98">
        <f>C89*4</f>
        <v>12</v>
      </c>
      <c r="G89" s="123" t="s">
        <v>380</v>
      </c>
      <c r="I89" s="159">
        <f t="shared" si="0"/>
        <v>12</v>
      </c>
    </row>
    <row r="90" spans="1:10" ht="12.75">
      <c r="A90" s="121" t="s">
        <v>373</v>
      </c>
      <c r="B90" s="121" t="s">
        <v>374</v>
      </c>
      <c r="C90" s="98">
        <v>3</v>
      </c>
      <c r="E90" s="123" t="s">
        <v>361</v>
      </c>
      <c r="F90" s="98">
        <f>C90*3.7</f>
        <v>11.100000000000001</v>
      </c>
      <c r="G90" s="123" t="s">
        <v>379</v>
      </c>
      <c r="I90" s="159">
        <f t="shared" si="0"/>
        <v>12</v>
      </c>
      <c r="J90" s="121"/>
    </row>
    <row r="91" spans="1:9" ht="12.75">
      <c r="A91" s="121"/>
      <c r="E91" s="123"/>
      <c r="G91" s="123"/>
      <c r="I91" s="159"/>
    </row>
    <row r="92" spans="1:9" ht="12.75">
      <c r="A92" s="111" t="s">
        <v>633</v>
      </c>
      <c r="I92" s="159"/>
    </row>
    <row r="93" spans="1:9" ht="12.75">
      <c r="A93" s="111" t="s">
        <v>634</v>
      </c>
      <c r="B93" s="98" t="s">
        <v>635</v>
      </c>
      <c r="C93" s="98">
        <v>22</v>
      </c>
      <c r="E93" s="98" t="s">
        <v>152</v>
      </c>
      <c r="F93" s="98" t="s">
        <v>152</v>
      </c>
      <c r="G93" s="98" t="s">
        <v>152</v>
      </c>
      <c r="I93" s="159"/>
    </row>
    <row r="94" spans="1:9" ht="12.75">
      <c r="A94" s="111" t="s">
        <v>636</v>
      </c>
      <c r="B94" s="98" t="s">
        <v>637</v>
      </c>
      <c r="C94" s="98">
        <v>3</v>
      </c>
      <c r="E94" s="98" t="s">
        <v>350</v>
      </c>
      <c r="F94" s="98" t="s">
        <v>152</v>
      </c>
      <c r="G94" s="98" t="s">
        <v>152</v>
      </c>
      <c r="I94" s="159"/>
    </row>
    <row r="95" spans="1:7" ht="12.75">
      <c r="A95" s="111" t="s">
        <v>638</v>
      </c>
      <c r="B95" s="98" t="s">
        <v>648</v>
      </c>
      <c r="C95" s="98">
        <v>4</v>
      </c>
      <c r="E95" s="98" t="s">
        <v>361</v>
      </c>
      <c r="F95" s="98" t="s">
        <v>152</v>
      </c>
      <c r="G95" s="98" t="s">
        <v>152</v>
      </c>
    </row>
    <row r="96" spans="1:7" ht="12.75">
      <c r="A96" s="126"/>
      <c r="E96" s="123"/>
      <c r="G96" s="123"/>
    </row>
    <row r="97" spans="1:7" ht="12.75">
      <c r="A97" s="126"/>
      <c r="E97" s="123"/>
      <c r="G97" s="123"/>
    </row>
    <row r="99" ht="12.75">
      <c r="A99" s="111" t="s">
        <v>455</v>
      </c>
    </row>
    <row r="100" spans="1:8" ht="12.75">
      <c r="A100" s="111" t="s">
        <v>88</v>
      </c>
      <c r="B100" s="111" t="s">
        <v>89</v>
      </c>
      <c r="C100" s="111" t="s">
        <v>90</v>
      </c>
      <c r="D100" s="111" t="s">
        <v>91</v>
      </c>
      <c r="E100" s="111" t="s">
        <v>92</v>
      </c>
      <c r="F100" s="111" t="s">
        <v>93</v>
      </c>
      <c r="G100" s="111" t="s">
        <v>118</v>
      </c>
      <c r="H100" s="111"/>
    </row>
    <row r="101" spans="1:8" ht="12.75">
      <c r="A101" s="123" t="s">
        <v>366</v>
      </c>
      <c r="D101" s="111"/>
      <c r="E101" s="111"/>
      <c r="F101" s="111"/>
      <c r="G101" s="111"/>
      <c r="H101" s="111"/>
    </row>
    <row r="102" spans="1:7" ht="12.75">
      <c r="A102" s="124" t="s">
        <v>367</v>
      </c>
      <c r="B102" s="124" t="s">
        <v>369</v>
      </c>
      <c r="C102" s="98">
        <v>3</v>
      </c>
      <c r="E102" s="98" t="s">
        <v>352</v>
      </c>
      <c r="F102" s="98">
        <f>C102*4.3</f>
        <v>12.899999999999999</v>
      </c>
      <c r="G102" s="123" t="s">
        <v>472</v>
      </c>
    </row>
    <row r="103" spans="1:8" ht="12.75">
      <c r="A103" s="124" t="s">
        <v>368</v>
      </c>
      <c r="B103" s="124" t="s">
        <v>372</v>
      </c>
      <c r="C103" s="98">
        <v>3</v>
      </c>
      <c r="E103" s="123" t="s">
        <v>350</v>
      </c>
      <c r="F103" s="98">
        <f>C103*4</f>
        <v>12</v>
      </c>
      <c r="G103" s="123" t="s">
        <v>239</v>
      </c>
      <c r="H103" s="123"/>
    </row>
    <row r="104" spans="1:8" ht="12" customHeight="1">
      <c r="A104" s="124" t="s">
        <v>375</v>
      </c>
      <c r="B104" s="124" t="s">
        <v>376</v>
      </c>
      <c r="C104" s="98">
        <v>3</v>
      </c>
      <c r="E104" s="123" t="s">
        <v>350</v>
      </c>
      <c r="F104" s="98">
        <f>C104*4</f>
        <v>12</v>
      </c>
      <c r="G104" s="123" t="s">
        <v>119</v>
      </c>
      <c r="H104" s="123"/>
    </row>
    <row r="105" spans="1:8" ht="12" customHeight="1">
      <c r="A105" s="124"/>
      <c r="B105" s="124"/>
      <c r="E105" s="123"/>
      <c r="G105" s="123"/>
      <c r="H105" s="123"/>
    </row>
    <row r="106" spans="1:8" ht="12" customHeight="1">
      <c r="A106" s="123" t="s">
        <v>626</v>
      </c>
      <c r="B106" s="123" t="s">
        <v>625</v>
      </c>
      <c r="C106" s="123">
        <f>SUM(C107:C114)</f>
        <v>21</v>
      </c>
      <c r="E106" s="123"/>
      <c r="G106" s="123"/>
      <c r="H106" s="123"/>
    </row>
    <row r="107" spans="1:9" ht="12.75">
      <c r="A107" s="123" t="s">
        <v>514</v>
      </c>
      <c r="B107" s="123" t="s">
        <v>515</v>
      </c>
      <c r="C107" s="123">
        <v>3</v>
      </c>
      <c r="D107" s="123"/>
      <c r="E107" s="123" t="s">
        <v>361</v>
      </c>
      <c r="F107" s="98">
        <f>C107*3.7</f>
        <v>11.100000000000001</v>
      </c>
      <c r="G107" s="123" t="s">
        <v>480</v>
      </c>
      <c r="H107" s="98">
        <f>(C107+C108+C109+C112+C113+C114)</f>
        <v>19</v>
      </c>
      <c r="I107" s="98"/>
    </row>
    <row r="108" spans="1:9" ht="12.75">
      <c r="A108" s="123" t="s">
        <v>458</v>
      </c>
      <c r="B108" s="123" t="s">
        <v>459</v>
      </c>
      <c r="C108" s="123">
        <v>3</v>
      </c>
      <c r="D108" s="123"/>
      <c r="E108" s="123" t="s">
        <v>350</v>
      </c>
      <c r="F108" s="98">
        <f aca="true" t="shared" si="1" ref="F108:F113">C108*4</f>
        <v>12</v>
      </c>
      <c r="G108" s="98" t="s">
        <v>481</v>
      </c>
      <c r="H108" s="123"/>
      <c r="I108" s="99">
        <f>C108*4</f>
        <v>12</v>
      </c>
    </row>
    <row r="109" spans="1:9" ht="12.75">
      <c r="A109" s="123" t="s">
        <v>460</v>
      </c>
      <c r="B109" s="123" t="s">
        <v>461</v>
      </c>
      <c r="C109" s="123">
        <v>1</v>
      </c>
      <c r="D109" s="123"/>
      <c r="E109" s="123" t="s">
        <v>350</v>
      </c>
      <c r="F109" s="98">
        <f t="shared" si="1"/>
        <v>4</v>
      </c>
      <c r="G109" s="123" t="s">
        <v>119</v>
      </c>
      <c r="I109" s="99">
        <f>C109*4</f>
        <v>4</v>
      </c>
    </row>
    <row r="110" spans="1:8" ht="12.75">
      <c r="A110" s="123" t="s">
        <v>463</v>
      </c>
      <c r="B110" s="123" t="s">
        <v>462</v>
      </c>
      <c r="C110" s="123">
        <v>1</v>
      </c>
      <c r="D110" s="123"/>
      <c r="E110" s="123" t="s">
        <v>354</v>
      </c>
      <c r="F110" s="98">
        <f t="shared" si="1"/>
        <v>4</v>
      </c>
      <c r="G110" s="123" t="s">
        <v>473</v>
      </c>
      <c r="H110" s="123"/>
    </row>
    <row r="111" spans="1:8" ht="12.75">
      <c r="A111" s="123" t="s">
        <v>465</v>
      </c>
      <c r="B111" s="123" t="s">
        <v>464</v>
      </c>
      <c r="C111" s="123">
        <v>1</v>
      </c>
      <c r="D111" s="123"/>
      <c r="E111" s="123" t="s">
        <v>354</v>
      </c>
      <c r="F111" s="98">
        <f t="shared" si="1"/>
        <v>4</v>
      </c>
      <c r="G111" s="123" t="s">
        <v>471</v>
      </c>
      <c r="H111" s="123"/>
    </row>
    <row r="112" spans="1:9" ht="12.75">
      <c r="A112" s="123" t="s">
        <v>475</v>
      </c>
      <c r="B112" s="123" t="s">
        <v>466</v>
      </c>
      <c r="C112" s="123">
        <v>3</v>
      </c>
      <c r="D112" s="123"/>
      <c r="E112" s="123" t="s">
        <v>350</v>
      </c>
      <c r="F112" s="98">
        <f t="shared" si="1"/>
        <v>12</v>
      </c>
      <c r="G112" s="123" t="s">
        <v>472</v>
      </c>
      <c r="H112" s="123"/>
      <c r="I112" s="99">
        <f>C112*4</f>
        <v>12</v>
      </c>
    </row>
    <row r="113" spans="1:13" ht="12.75">
      <c r="A113" s="123" t="s">
        <v>467</v>
      </c>
      <c r="B113" s="123" t="s">
        <v>468</v>
      </c>
      <c r="C113" s="123">
        <v>1</v>
      </c>
      <c r="D113" s="123"/>
      <c r="E113" s="123" t="s">
        <v>350</v>
      </c>
      <c r="F113" s="98">
        <f t="shared" si="1"/>
        <v>4</v>
      </c>
      <c r="G113" s="123" t="s">
        <v>472</v>
      </c>
      <c r="I113" s="99">
        <f>C113*4</f>
        <v>4</v>
      </c>
      <c r="M113" s="123"/>
    </row>
    <row r="114" spans="1:9" ht="12.75">
      <c r="A114" s="123" t="s">
        <v>469</v>
      </c>
      <c r="B114" s="123" t="s">
        <v>470</v>
      </c>
      <c r="C114" s="123">
        <v>8</v>
      </c>
      <c r="D114" s="123"/>
      <c r="E114" s="123" t="s">
        <v>352</v>
      </c>
      <c r="F114" s="98">
        <f>C114*4.3</f>
        <v>34.4</v>
      </c>
      <c r="G114" s="123" t="s">
        <v>380</v>
      </c>
      <c r="H114" s="123"/>
      <c r="I114" s="99">
        <f>C114*4</f>
        <v>32</v>
      </c>
    </row>
    <row r="115" spans="1:5" ht="12.75">
      <c r="A115" s="123"/>
      <c r="B115" s="123"/>
      <c r="C115" s="123"/>
      <c r="D115" s="123"/>
      <c r="E115" s="123"/>
    </row>
    <row r="116" spans="1:5" ht="12.75" thickBot="1">
      <c r="A116" s="123"/>
      <c r="B116" s="123"/>
      <c r="C116" s="123"/>
      <c r="D116" s="123"/>
      <c r="E116" s="123"/>
    </row>
    <row r="117" spans="1:9" ht="15.75" customHeight="1">
      <c r="A117" s="234" t="s">
        <v>435</v>
      </c>
      <c r="B117" s="235"/>
      <c r="C117" s="235"/>
      <c r="D117" s="235"/>
      <c r="E117" s="235"/>
      <c r="F117" s="235"/>
      <c r="G117" s="235"/>
      <c r="H117" s="235"/>
      <c r="I117" s="236"/>
    </row>
    <row r="118" spans="1:13" ht="51">
      <c r="A118" s="133" t="s">
        <v>435</v>
      </c>
      <c r="B118" s="133" t="s">
        <v>639</v>
      </c>
      <c r="C118" s="147" t="s">
        <v>520</v>
      </c>
      <c r="D118" s="147" t="s">
        <v>521</v>
      </c>
      <c r="E118" s="147" t="s">
        <v>517</v>
      </c>
      <c r="F118" s="147" t="s">
        <v>522</v>
      </c>
      <c r="G118" s="148" t="s">
        <v>353</v>
      </c>
      <c r="H118" s="149" t="s">
        <v>640</v>
      </c>
      <c r="I118" s="149" t="s">
        <v>641</v>
      </c>
      <c r="M118" s="98" t="s">
        <v>653</v>
      </c>
    </row>
    <row r="119" spans="1:13" ht="12.75">
      <c r="A119" s="133" t="s">
        <v>524</v>
      </c>
      <c r="B119" s="150">
        <f>G119/E119</f>
        <v>3.7030769230769227</v>
      </c>
      <c r="C119" s="110">
        <v>44</v>
      </c>
      <c r="D119" s="110">
        <v>51</v>
      </c>
      <c r="E119" s="110">
        <f>C26+C27+C30+C31+C32+C36+C38+C39+C40+C42+C45+C46+C47+C48+C49+C50+C55+C56+C57+C58+C59+C62+C63+C64+C65+C66+C69+C70+C71+C72+C73+C77+C78+C79+C80+C81+C85+C86+C90+C88+C87+C89</f>
        <v>130</v>
      </c>
      <c r="F119" s="110">
        <f>SUM(C26:C33)+SUM(C36:C42)+SUM(C45:C52)+SUM(C55:C59)+SUM(C62:C66)+SUM(C69:C74)+SUM(C77:C82)+SUM(C85:C90)</f>
        <v>140</v>
      </c>
      <c r="G119" s="110">
        <f>F26+F27+F30+F31+F32+F36+F38+F39+F40+F42+F45+F46+F47+F48+F49+F50+F55+F56+F57+F58+F59+F62+F63+F64+F65+F66+F69+F70+F71+F72+F73+F77+F78+F79+F80+F81+F85+F86+F90+F88+F87+F89</f>
        <v>481.4</v>
      </c>
      <c r="H119" s="151">
        <f>B119*(G119-0.3*(3+3+2+4+4))/G119</f>
        <v>3.6661538461538457</v>
      </c>
      <c r="I119" s="151">
        <f>B143/E119</f>
        <v>3.707692307692308</v>
      </c>
      <c r="K119" s="98">
        <f>SUM(C62:C66)+SUM(C69:C74)+SUM(C77:C81)+SUM(C85:C90)</f>
        <v>64</v>
      </c>
      <c r="L119" s="98">
        <f>F62+F63+F64+F65+F66+F69+F70+F71+F72+F73+F77+F78+F79+F80+F81+F85+F86+F90+F88+F87+F89</f>
        <v>240.7</v>
      </c>
      <c r="M119" s="98">
        <f>L119/K119</f>
        <v>3.7609375</v>
      </c>
    </row>
    <row r="120" spans="1:13" ht="12.75">
      <c r="A120" s="152" t="s">
        <v>1</v>
      </c>
      <c r="B120" s="150">
        <f>G120/E120</f>
        <v>3.725423728813559</v>
      </c>
      <c r="C120" s="110">
        <v>19</v>
      </c>
      <c r="D120" s="110">
        <f>C120</f>
        <v>19</v>
      </c>
      <c r="E120" s="110">
        <f>C36+C48+C55+C56+C57+C63+C64+C65+C70+C71+C72+C73+C78+C79+C80+C59+C66+C89+C90</f>
        <v>59</v>
      </c>
      <c r="F120" s="110">
        <f>C36+C48+C55+C56+C57+C63+C64+C65+C70+C71+C72+C73+C78+C79+C80+C59+C66+C89+C90</f>
        <v>59</v>
      </c>
      <c r="G120" s="110">
        <f>F36+F48+F55+F56+F57+F63+F64+F65+F70+F71+F72+F73+F78+F79+F80+F59+F66+F89+F90</f>
        <v>219.79999999999998</v>
      </c>
      <c r="H120" s="151">
        <f>H119*(G120-(2+4+4)*0.3)/G120</f>
        <v>3.616115349618534</v>
      </c>
      <c r="I120" s="151">
        <f>B144/E120</f>
        <v>3.694915254237288</v>
      </c>
      <c r="L120" s="98">
        <f>I62+I63+I64+I65+I66+I69+I70+I71+I72+I73+I77+I78+I79+I80+I81+I85+I86+I90+I88+I87+I89</f>
        <v>241</v>
      </c>
      <c r="M120" s="98">
        <f>L120/K119</f>
        <v>3.765625</v>
      </c>
    </row>
    <row r="121" spans="1:9" ht="12.75">
      <c r="A121" s="153" t="s">
        <v>112</v>
      </c>
      <c r="B121" s="150">
        <f>G121/E121</f>
        <v>4.042857142857144</v>
      </c>
      <c r="C121" s="110">
        <v>17</v>
      </c>
      <c r="D121" s="110">
        <f>C121</f>
        <v>17</v>
      </c>
      <c r="E121" s="110">
        <f>C31+C38+C55+C58+C59+C66+C69+C70+C73+C78+C79+C81+C85+C86+C90+C87+C89</f>
        <v>49</v>
      </c>
      <c r="F121" s="110">
        <f>C31+C38+C55+C58+C59+C66+C69+C70+C73+C78+C79+C81+C85+C86+C90+C87+C89</f>
        <v>49</v>
      </c>
      <c r="G121" s="110">
        <f>F31+F38+F55+F58+F59+F66+F69+F70+F73+F78+F79+F81++F85+F86+F90+F87+F89</f>
        <v>198.10000000000002</v>
      </c>
      <c r="H121" s="151">
        <v>4</v>
      </c>
      <c r="I121" s="151">
        <f>B145/E121</f>
        <v>4</v>
      </c>
    </row>
    <row r="122" spans="1:9" ht="12.75">
      <c r="A122" s="154" t="s">
        <v>516</v>
      </c>
      <c r="B122" s="150">
        <f>(SUM(F102:F104)+F107+F108+F109+F112+F113+F114)/(C102+C103+C104+C107+C108+C109+C112+C113+C114)</f>
        <v>4.085714285714286</v>
      </c>
      <c r="C122" s="155">
        <v>10</v>
      </c>
      <c r="D122" s="110">
        <v>11</v>
      </c>
      <c r="E122" s="110">
        <f>C102+C103+C104+C107+C108+C109+C112+C113+C114</f>
        <v>28</v>
      </c>
      <c r="F122" s="110">
        <v>30</v>
      </c>
      <c r="G122" s="110">
        <f>SUM(F102:F104)+F107+F108+F109+F112+F113+F114</f>
        <v>114.4</v>
      </c>
      <c r="H122" s="151">
        <f>B122*(G122-(11)*0.3)/G122</f>
        <v>3.9678571428571434</v>
      </c>
      <c r="I122" s="151">
        <f>B146/E121</f>
        <v>4</v>
      </c>
    </row>
    <row r="125" spans="1:12" ht="15" customHeight="1">
      <c r="A125" s="237" t="s">
        <v>622</v>
      </c>
      <c r="B125" s="237"/>
      <c r="C125" s="237"/>
      <c r="D125" s="237"/>
      <c r="E125" s="237"/>
      <c r="F125" s="237"/>
      <c r="G125" s="237"/>
      <c r="H125" s="237"/>
      <c r="I125" s="237"/>
      <c r="J125" s="237"/>
      <c r="K125" s="237"/>
      <c r="L125" s="237"/>
    </row>
    <row r="126" spans="1:12" ht="12.75">
      <c r="A126" s="110"/>
      <c r="B126" s="133" t="s">
        <v>352</v>
      </c>
      <c r="C126" s="133" t="s">
        <v>350</v>
      </c>
      <c r="D126" s="133" t="s">
        <v>361</v>
      </c>
      <c r="E126" s="133" t="s">
        <v>360</v>
      </c>
      <c r="F126" s="133" t="s">
        <v>351</v>
      </c>
      <c r="G126" s="133" t="s">
        <v>359</v>
      </c>
      <c r="H126" s="133" t="s">
        <v>357</v>
      </c>
      <c r="I126" s="133" t="s">
        <v>356</v>
      </c>
      <c r="J126" s="133" t="s">
        <v>358</v>
      </c>
      <c r="K126" s="133" t="s">
        <v>362</v>
      </c>
      <c r="L126" s="133" t="s">
        <v>603</v>
      </c>
    </row>
    <row r="127" spans="1:12" ht="12.75">
      <c r="A127" s="133" t="s">
        <v>623</v>
      </c>
      <c r="B127" s="110">
        <v>4.3</v>
      </c>
      <c r="C127" s="134">
        <v>4</v>
      </c>
      <c r="D127" s="134">
        <v>3.7</v>
      </c>
      <c r="E127" s="134">
        <v>3.3</v>
      </c>
      <c r="F127" s="134">
        <v>3</v>
      </c>
      <c r="G127" s="134">
        <v>2.7</v>
      </c>
      <c r="H127" s="134">
        <v>2.3</v>
      </c>
      <c r="I127" s="135">
        <v>2</v>
      </c>
      <c r="J127" s="134">
        <v>1.7</v>
      </c>
      <c r="K127" s="134">
        <v>1</v>
      </c>
      <c r="L127" s="134">
        <v>0</v>
      </c>
    </row>
    <row r="128" spans="1:12" ht="12.75">
      <c r="A128" s="133" t="s">
        <v>605</v>
      </c>
      <c r="B128" s="134">
        <v>4</v>
      </c>
      <c r="C128" s="134">
        <v>4</v>
      </c>
      <c r="D128" s="134">
        <v>3.7</v>
      </c>
      <c r="E128" s="134">
        <v>3.3</v>
      </c>
      <c r="F128" s="134">
        <v>3</v>
      </c>
      <c r="G128" s="134">
        <v>2.7</v>
      </c>
      <c r="H128" s="134">
        <v>2.3</v>
      </c>
      <c r="I128" s="135">
        <v>2</v>
      </c>
      <c r="J128" s="134">
        <v>1.7</v>
      </c>
      <c r="K128" s="134">
        <v>1</v>
      </c>
      <c r="L128" s="134">
        <v>0</v>
      </c>
    </row>
    <row r="129" spans="1:12" ht="12.75">
      <c r="A129" s="133" t="s">
        <v>606</v>
      </c>
      <c r="B129" s="238">
        <v>4</v>
      </c>
      <c r="C129" s="238"/>
      <c r="D129" s="238"/>
      <c r="E129" s="238">
        <v>3</v>
      </c>
      <c r="F129" s="238"/>
      <c r="G129" s="238"/>
      <c r="H129" s="238">
        <v>2</v>
      </c>
      <c r="I129" s="238"/>
      <c r="J129" s="238"/>
      <c r="K129" s="134">
        <v>1</v>
      </c>
      <c r="L129" s="134">
        <v>0</v>
      </c>
    </row>
    <row r="133" ht="12.75">
      <c r="A133" s="111" t="s">
        <v>159</v>
      </c>
    </row>
    <row r="134" spans="1:9" ht="12.75">
      <c r="A134" s="239" t="s">
        <v>642</v>
      </c>
      <c r="B134" s="239"/>
      <c r="C134" s="239"/>
      <c r="D134" s="239"/>
      <c r="E134" s="239"/>
      <c r="F134" s="239"/>
      <c r="G134" s="239"/>
      <c r="H134" s="239"/>
      <c r="I134" s="239"/>
    </row>
    <row r="135" spans="1:9" ht="12.75">
      <c r="A135" s="239" t="s">
        <v>643</v>
      </c>
      <c r="B135" s="239"/>
      <c r="C135" s="239"/>
      <c r="D135" s="239"/>
      <c r="E135" s="239"/>
      <c r="F135" s="239"/>
      <c r="G135" s="239"/>
      <c r="H135" s="239"/>
      <c r="I135" s="239"/>
    </row>
    <row r="136" spans="1:9" ht="27" customHeight="1">
      <c r="A136" s="239" t="s">
        <v>644</v>
      </c>
      <c r="B136" s="239"/>
      <c r="C136" s="239"/>
      <c r="D136" s="239"/>
      <c r="E136" s="239"/>
      <c r="F136" s="239"/>
      <c r="G136" s="239"/>
      <c r="H136" s="239"/>
      <c r="I136" s="239"/>
    </row>
    <row r="137" spans="1:9" ht="25.5" customHeight="1">
      <c r="A137" s="239" t="s">
        <v>645</v>
      </c>
      <c r="B137" s="239"/>
      <c r="C137" s="239"/>
      <c r="D137" s="239"/>
      <c r="E137" s="239"/>
      <c r="F137" s="239"/>
      <c r="G137" s="239"/>
      <c r="H137" s="239"/>
      <c r="I137" s="239"/>
    </row>
    <row r="138" spans="1:9" ht="12.75">
      <c r="A138" s="239" t="s">
        <v>646</v>
      </c>
      <c r="B138" s="239"/>
      <c r="C138" s="239"/>
      <c r="D138" s="239"/>
      <c r="E138" s="239"/>
      <c r="F138" s="239"/>
      <c r="G138" s="239"/>
      <c r="H138" s="239"/>
      <c r="I138" s="239"/>
    </row>
    <row r="139" spans="1:9" ht="12.75">
      <c r="A139" s="239" t="s">
        <v>647</v>
      </c>
      <c r="B139" s="239"/>
      <c r="C139" s="239"/>
      <c r="D139" s="239"/>
      <c r="E139" s="239"/>
      <c r="F139" s="239"/>
      <c r="G139" s="239"/>
      <c r="H139" s="239"/>
      <c r="I139" s="239"/>
    </row>
    <row r="142" ht="12.75">
      <c r="A142" s="111"/>
    </row>
    <row r="143" spans="1:2" ht="12.75">
      <c r="A143" s="98" t="s">
        <v>597</v>
      </c>
      <c r="B143" s="102">
        <f>I26+I27+I30+I31+I32+I36+I38+I39+I40+I42+I45+I46+I47+I48+I49+I50+I55+I56+I57+I58+I59+I62+I63+I64+I65+I66+I69+I70+I71+I72+I73+I77+I78+I79+I80+I81+I85+I86+I90+I88+I87+I89</f>
        <v>482</v>
      </c>
    </row>
    <row r="144" spans="1:2" ht="12.75">
      <c r="A144" s="129" t="s">
        <v>596</v>
      </c>
      <c r="B144" s="102">
        <f>I36+I48+I55+I56+I57+I63+I64+I65+I70+I71+I72+I73+I78+I79+I80+I59+I66+I89+I90</f>
        <v>218</v>
      </c>
    </row>
    <row r="145" spans="1:2" ht="12.75">
      <c r="A145" s="132" t="s">
        <v>601</v>
      </c>
      <c r="B145" s="98">
        <f>I31+I38+I55+I58+I59+I66+I69+I70+I73+I78+I79+I81++I85+I86+I90+I87+I89</f>
        <v>196</v>
      </c>
    </row>
    <row r="146" spans="1:2" ht="12.75">
      <c r="A146" s="98" t="s">
        <v>598</v>
      </c>
      <c r="B146" s="102">
        <f>I31+I38+I55+I58+I59+I66+I69+I70+I73+I78+I79+I81++I85+I86+I90+I87+I89</f>
        <v>196</v>
      </c>
    </row>
    <row r="147" ht="12.75">
      <c r="A147" s="111"/>
    </row>
    <row r="148" spans="1:3" ht="12.75">
      <c r="A148" s="111" t="s">
        <v>564</v>
      </c>
      <c r="C148" s="98" t="s">
        <v>654</v>
      </c>
    </row>
    <row r="149" spans="1:3" ht="12.75">
      <c r="A149" s="111" t="s">
        <v>649</v>
      </c>
      <c r="B149" s="156">
        <v>40712</v>
      </c>
      <c r="C149" s="98">
        <v>5464882</v>
      </c>
    </row>
    <row r="150" ht="12.75">
      <c r="A150" s="111"/>
    </row>
    <row r="151" spans="1:3" ht="12.75">
      <c r="A151" s="111" t="s">
        <v>650</v>
      </c>
      <c r="B151" s="98">
        <v>800</v>
      </c>
      <c r="C151" s="157">
        <v>0.94</v>
      </c>
    </row>
    <row r="152" spans="1:3" ht="12.75">
      <c r="A152" s="111" t="s">
        <v>651</v>
      </c>
      <c r="B152" s="98">
        <v>660</v>
      </c>
      <c r="C152" s="157">
        <v>0.94</v>
      </c>
    </row>
    <row r="153" spans="1:3" ht="12.75">
      <c r="A153" s="111" t="s">
        <v>652</v>
      </c>
      <c r="B153" s="98">
        <v>5.5</v>
      </c>
      <c r="C153" s="157">
        <v>0.94</v>
      </c>
    </row>
    <row r="154" ht="12.75">
      <c r="A154" s="111"/>
    </row>
    <row r="155" ht="12.75">
      <c r="A155" s="111"/>
    </row>
    <row r="156" ht="12.75">
      <c r="A156" s="111"/>
    </row>
    <row r="157" ht="12.75">
      <c r="A157" s="111"/>
    </row>
    <row r="158" ht="12.75">
      <c r="A158" s="111"/>
    </row>
    <row r="159" ht="12.75">
      <c r="A159" s="111"/>
    </row>
    <row r="160" ht="12.75">
      <c r="A160" s="111"/>
    </row>
    <row r="161" spans="1:3" ht="12.75">
      <c r="A161" s="111"/>
      <c r="C161" s="136"/>
    </row>
    <row r="166" ht="12.75">
      <c r="A166" s="111"/>
    </row>
    <row r="167" ht="12.75">
      <c r="A167" s="111"/>
    </row>
    <row r="169" ht="12.75" thickBot="1"/>
    <row r="170" spans="1:5" ht="12.75">
      <c r="A170" s="127"/>
      <c r="B170" s="137"/>
      <c r="C170" s="137"/>
      <c r="D170" s="137"/>
      <c r="E170" s="138"/>
    </row>
    <row r="171" spans="1:5" ht="12.75">
      <c r="A171" s="139"/>
      <c r="B171" s="101"/>
      <c r="C171" s="102"/>
      <c r="D171" s="102"/>
      <c r="E171" s="128"/>
    </row>
    <row r="172" spans="1:5" ht="12.75">
      <c r="A172" s="129"/>
      <c r="B172" s="101"/>
      <c r="C172" s="102"/>
      <c r="D172" s="102"/>
      <c r="E172" s="128"/>
    </row>
    <row r="173" spans="1:5" ht="13.5" thickBot="1">
      <c r="A173" s="130"/>
      <c r="B173" s="140"/>
      <c r="C173" s="105"/>
      <c r="D173" s="105"/>
      <c r="E173" s="131"/>
    </row>
  </sheetData>
  <sheetProtection/>
  <mergeCells count="18">
    <mergeCell ref="A134:I134"/>
    <mergeCell ref="A135:I135"/>
    <mergeCell ref="A136:I136"/>
    <mergeCell ref="A137:I137"/>
    <mergeCell ref="A138:I138"/>
    <mergeCell ref="A139:I139"/>
    <mergeCell ref="A16:G16"/>
    <mergeCell ref="A117:I117"/>
    <mergeCell ref="A125:L125"/>
    <mergeCell ref="B129:D129"/>
    <mergeCell ref="E129:G129"/>
    <mergeCell ref="H129:J129"/>
    <mergeCell ref="A7:G7"/>
    <mergeCell ref="E8:G8"/>
    <mergeCell ref="E9:G9"/>
    <mergeCell ref="E10:G10"/>
    <mergeCell ref="E11:G11"/>
    <mergeCell ref="E12:G12"/>
  </mergeCells>
  <printOptions/>
  <pageMargins left="0.7" right="0.7" top="0.75" bottom="0.75" header="0.3" footer="0.3"/>
  <pageSetup horizontalDpi="300" verticalDpi="300" orientation="portrait" r:id="rId1"/>
</worksheet>
</file>

<file path=xl/worksheets/sheet14.xml><?xml version="1.0" encoding="utf-8"?>
<worksheet xmlns="http://schemas.openxmlformats.org/spreadsheetml/2006/main" xmlns:r="http://schemas.openxmlformats.org/officeDocument/2006/relationships">
  <dimension ref="A1:L128"/>
  <sheetViews>
    <sheetView zoomScalePageLayoutView="0" workbookViewId="0" topLeftCell="A64">
      <selection activeCell="K14" sqref="K14"/>
    </sheetView>
  </sheetViews>
  <sheetFormatPr defaultColWidth="9.140625" defaultRowHeight="12.75"/>
  <cols>
    <col min="2" max="2" width="45.140625" style="0" customWidth="1"/>
  </cols>
  <sheetData>
    <row r="1" spans="1:9" ht="12.75">
      <c r="A1" t="str">
        <f>Grades3!A19</f>
        <v>Green</v>
      </c>
      <c r="B1" t="str">
        <f>Grades3!B19</f>
        <v>Major GPA</v>
      </c>
      <c r="C1">
        <f>Grades3!C19</f>
        <v>0</v>
      </c>
      <c r="D1">
        <f>Grades3!D19</f>
        <v>0</v>
      </c>
      <c r="E1">
        <f>Grades3!E19</f>
        <v>0</v>
      </c>
      <c r="F1">
        <f>Grades3!F19</f>
        <v>0</v>
      </c>
      <c r="G1">
        <f>Grades3!G19</f>
        <v>0</v>
      </c>
      <c r="H1">
        <f>Grades3!H19</f>
        <v>0</v>
      </c>
      <c r="I1">
        <f>Grades3!I19</f>
        <v>0</v>
      </c>
    </row>
    <row r="2" spans="1:9" ht="12.75">
      <c r="A2" t="str">
        <f>Grades3!A20</f>
        <v>Underlined</v>
      </c>
      <c r="B2" t="str">
        <f>Grades3!B20</f>
        <v>Concentration GPA</v>
      </c>
      <c r="C2">
        <f>Grades3!C20</f>
        <v>0</v>
      </c>
      <c r="D2">
        <f>Grades3!D20</f>
        <v>0</v>
      </c>
      <c r="E2">
        <f>Grades3!E20</f>
        <v>0</v>
      </c>
      <c r="F2">
        <f>Grades3!F20</f>
        <v>0</v>
      </c>
      <c r="G2">
        <f>Grades3!G20</f>
        <v>0</v>
      </c>
      <c r="H2">
        <f>Grades3!H20</f>
        <v>0</v>
      </c>
      <c r="I2">
        <f>Grades3!I20</f>
        <v>0</v>
      </c>
    </row>
    <row r="3" spans="1:9" ht="12.75">
      <c r="A3" t="str">
        <f>Grades3!A21</f>
        <v>Blue</v>
      </c>
      <c r="B3" t="str">
        <f>Grades3!B21</f>
        <v>Undergrad courses counted towards Masters</v>
      </c>
      <c r="C3">
        <f>Grades3!C21</f>
        <v>0</v>
      </c>
      <c r="D3">
        <f>Grades3!D21</f>
        <v>0</v>
      </c>
      <c r="E3">
        <f>Grades3!E21</f>
        <v>0</v>
      </c>
      <c r="F3">
        <f>Grades3!F21</f>
        <v>0</v>
      </c>
      <c r="G3">
        <f>Grades3!G21</f>
        <v>0</v>
      </c>
      <c r="H3">
        <f>Grades3!H21</f>
        <v>0</v>
      </c>
      <c r="I3">
        <f>Grades3!I21</f>
        <v>0</v>
      </c>
    </row>
    <row r="4" spans="1:9" ht="12.75">
      <c r="A4">
        <f>Grades3!A22</f>
        <v>0</v>
      </c>
      <c r="B4">
        <f>Grades3!B22</f>
        <v>0</v>
      </c>
      <c r="C4">
        <f>Grades3!C22</f>
        <v>0</v>
      </c>
      <c r="D4">
        <f>Grades3!D22</f>
        <v>0</v>
      </c>
      <c r="E4">
        <f>Grades3!E22</f>
        <v>0</v>
      </c>
      <c r="F4">
        <f>Grades3!F22</f>
        <v>0</v>
      </c>
      <c r="G4">
        <f>Grades3!G22</f>
        <v>0</v>
      </c>
      <c r="H4">
        <f>Grades3!H22</f>
        <v>0</v>
      </c>
      <c r="I4">
        <f>Grades3!I22</f>
        <v>0</v>
      </c>
    </row>
    <row r="5" spans="1:9" ht="12.75">
      <c r="A5">
        <f>Grades3!A23</f>
        <v>0</v>
      </c>
      <c r="B5">
        <f>Grades3!B23</f>
        <v>0</v>
      </c>
      <c r="C5">
        <f>Grades3!C23</f>
        <v>0</v>
      </c>
      <c r="D5">
        <f>Grades3!D23</f>
        <v>0</v>
      </c>
      <c r="E5">
        <f>Grades3!E23</f>
        <v>0</v>
      </c>
      <c r="F5">
        <f>Grades3!F23</f>
        <v>0</v>
      </c>
      <c r="G5">
        <f>Grades3!G23</f>
        <v>0</v>
      </c>
      <c r="H5">
        <f>Grades3!H23</f>
        <v>0</v>
      </c>
      <c r="I5">
        <f>Grades3!I23</f>
        <v>0</v>
      </c>
    </row>
    <row r="6" spans="1:9" ht="12.75">
      <c r="A6" t="str">
        <f>Grades3!A24</f>
        <v>Class </v>
      </c>
      <c r="B6" t="str">
        <f>Grades3!B24</f>
        <v>Description </v>
      </c>
      <c r="C6" t="str">
        <f>Grades3!C24</f>
        <v>Credit Hours</v>
      </c>
      <c r="D6" t="str">
        <f>Grades3!D24</f>
        <v>Grading </v>
      </c>
      <c r="E6" t="str">
        <f>Grades3!E24</f>
        <v>Grade </v>
      </c>
      <c r="F6" t="str">
        <f>Grades3!F24</f>
        <v>Grade Points</v>
      </c>
      <c r="G6" t="str">
        <f>Grades3!G24</f>
        <v>Professor</v>
      </c>
      <c r="H6">
        <f>Grades3!H24</f>
        <v>0</v>
      </c>
      <c r="I6" t="str">
        <f>Grades3!I24</f>
        <v>Grade Points w/o +'s/-'s</v>
      </c>
    </row>
    <row r="7" spans="1:9" ht="12.75">
      <c r="A7" t="str">
        <f>Grades3!A25</f>
        <v>Fall 2006</v>
      </c>
      <c r="B7" t="str">
        <f>Grades3!B25</f>
        <v>Semester Total</v>
      </c>
      <c r="C7">
        <f>Grades3!C25</f>
        <v>20</v>
      </c>
      <c r="D7">
        <f>Grades3!D25</f>
        <v>0</v>
      </c>
      <c r="E7">
        <f>Grades3!E25</f>
        <v>0</v>
      </c>
      <c r="F7">
        <f>Grades3!F25</f>
        <v>0</v>
      </c>
      <c r="G7">
        <f>Grades3!G25</f>
        <v>0</v>
      </c>
      <c r="H7">
        <f>Grades3!H25</f>
        <v>0</v>
      </c>
      <c r="I7">
        <f>Grades3!I25</f>
        <v>0</v>
      </c>
    </row>
    <row r="8" spans="1:9" ht="12.75">
      <c r="A8" t="str">
        <f>Grades3!A26</f>
        <v>ANTHR 130 </v>
      </c>
      <c r="B8" t="str">
        <f>Grades3!B26</f>
        <v>FWS:ETHNOGRAPHY AND UNIVERSITY </v>
      </c>
      <c r="C8">
        <f>Grades3!C26</f>
        <v>3</v>
      </c>
      <c r="D8" t="str">
        <f>Grades3!D26</f>
        <v>Conversions Grading Basis </v>
      </c>
      <c r="E8" t="str">
        <f>Grades3!E26</f>
        <v>A </v>
      </c>
      <c r="F8">
        <f>Grades3!F26</f>
        <v>12</v>
      </c>
      <c r="G8" t="str">
        <f>Grades3!G26</f>
        <v>David J Greeenwood</v>
      </c>
      <c r="H8">
        <f>Grades3!H26</f>
        <v>0</v>
      </c>
      <c r="I8">
        <f>Grades3!I26</f>
        <v>12</v>
      </c>
    </row>
    <row r="9" spans="1:9" ht="12.75">
      <c r="A9" t="str">
        <f>Grades3!A27</f>
        <v>COM S 100 </v>
      </c>
      <c r="B9" t="str">
        <f>Grades3!B27</f>
        <v>INTRO COMPUTER PROG </v>
      </c>
      <c r="C9">
        <f>Grades3!C27</f>
        <v>4</v>
      </c>
      <c r="D9" t="str">
        <f>Grades3!D27</f>
        <v>Conversions Grading Basis </v>
      </c>
      <c r="E9" t="str">
        <f>Grades3!E27</f>
        <v>A- </v>
      </c>
      <c r="F9">
        <f>Grades3!F27</f>
        <v>14.8</v>
      </c>
      <c r="G9" t="str">
        <f>Grades3!G27</f>
        <v>Daisy Fan</v>
      </c>
      <c r="H9">
        <f>Grades3!H27</f>
        <v>0</v>
      </c>
      <c r="I9">
        <f>Grades3!I27</f>
        <v>16</v>
      </c>
    </row>
    <row r="10" spans="1:9" ht="12.75">
      <c r="A10" t="str">
        <f>Grades3!A28</f>
        <v>ENGRG 100 </v>
      </c>
      <c r="B10" t="str">
        <f>Grades3!B28</f>
        <v>CS100M COOPERATIVE WORKSHOP </v>
      </c>
      <c r="C10">
        <f>Grades3!C28</f>
        <v>1</v>
      </c>
      <c r="D10" t="str">
        <f>Grades3!D28</f>
        <v>Conversions Grading Basis </v>
      </c>
      <c r="E10" t="str">
        <f>Grades3!E28</f>
        <v>SX </v>
      </c>
      <c r="F10" t="str">
        <f>Grades3!F28</f>
        <v> </v>
      </c>
      <c r="G10" t="str">
        <f>Grades3!G28</f>
        <v>TA</v>
      </c>
      <c r="H10">
        <f>Grades3!H28</f>
        <v>0</v>
      </c>
      <c r="I10">
        <f>Grades3!I28</f>
        <v>0</v>
      </c>
    </row>
    <row r="11" spans="1:9" ht="12.75">
      <c r="A11" t="str">
        <f>Grades3!A29</f>
        <v>ENGRG 150 </v>
      </c>
      <c r="B11" t="str">
        <f>Grades3!B29</f>
        <v>ENGINEERING SEMINAR </v>
      </c>
      <c r="C11">
        <f>Grades3!C29</f>
        <v>1</v>
      </c>
      <c r="D11" t="str">
        <f>Grades3!D29</f>
        <v>Conversions Grading Basis </v>
      </c>
      <c r="E11" t="str">
        <f>Grades3!E29</f>
        <v>SX </v>
      </c>
      <c r="F11" t="str">
        <f>Grades3!F29</f>
        <v> </v>
      </c>
      <c r="G11" t="str">
        <f>Grades3!G29</f>
        <v>Dieter Ast</v>
      </c>
      <c r="H11">
        <f>Grades3!H29</f>
        <v>0</v>
      </c>
      <c r="I11">
        <f>Grades3!I29</f>
        <v>0</v>
      </c>
    </row>
    <row r="12" spans="1:9" ht="12.75">
      <c r="A12" t="str">
        <f>Grades3!A30</f>
        <v>ENGRI 117 </v>
      </c>
      <c r="B12" t="str">
        <f>Grades3!B30</f>
        <v>INTRO TO MECH ENGR </v>
      </c>
      <c r="C12">
        <f>Grades3!C30</f>
        <v>3</v>
      </c>
      <c r="D12" t="str">
        <f>Grades3!D30</f>
        <v>Conversions Grading Basis </v>
      </c>
      <c r="E12" t="str">
        <f>Grades3!E30</f>
        <v>A- </v>
      </c>
      <c r="F12">
        <f>Grades3!F30</f>
        <v>11.1</v>
      </c>
      <c r="G12" t="str">
        <f>Grades3!G30</f>
        <v>Petru Petrina</v>
      </c>
      <c r="H12">
        <f>Grades3!H30</f>
        <v>0</v>
      </c>
      <c r="I12">
        <f>Grades3!I30</f>
        <v>12</v>
      </c>
    </row>
    <row r="13" spans="1:9" ht="12.75">
      <c r="A13" t="str">
        <f>Grades3!A31</f>
        <v>MAE 490 </v>
      </c>
      <c r="B13" t="str">
        <f>Grades3!B31</f>
        <v>SOLAR DECATHLON </v>
      </c>
      <c r="C13">
        <f>Grades3!C31</f>
        <v>3</v>
      </c>
      <c r="D13" t="str">
        <f>Grades3!D31</f>
        <v>Conversions Grading Basis </v>
      </c>
      <c r="E13" t="str">
        <f>Grades3!E31</f>
        <v>A </v>
      </c>
      <c r="F13">
        <f>Grades3!F31</f>
        <v>12</v>
      </c>
      <c r="G13" t="str">
        <f>Grades3!G31</f>
        <v>Ulinski/Zelman</v>
      </c>
      <c r="H13">
        <f>Grades3!H31</f>
        <v>0</v>
      </c>
      <c r="I13">
        <f>Grades3!I31</f>
        <v>12</v>
      </c>
    </row>
    <row r="14" spans="1:9" ht="12.75">
      <c r="A14" t="str">
        <f>Grades3!A32</f>
        <v>MATH 192 </v>
      </c>
      <c r="B14" t="str">
        <f>Grades3!B32</f>
        <v>MULTIVARIABLE CALCULUS FOR ENG </v>
      </c>
      <c r="C14">
        <f>Grades3!C32</f>
        <v>4</v>
      </c>
      <c r="D14" t="str">
        <f>Grades3!D32</f>
        <v>Conversions Grading Basis </v>
      </c>
      <c r="E14" t="str">
        <f>Grades3!E32</f>
        <v>B </v>
      </c>
      <c r="F14">
        <f>Grades3!F32</f>
        <v>12</v>
      </c>
      <c r="G14" t="str">
        <f>Grades3!G32</f>
        <v>Steve Sinnot</v>
      </c>
      <c r="H14">
        <f>Grades3!H32</f>
        <v>0</v>
      </c>
      <c r="I14">
        <f>Grades3!I32</f>
        <v>12</v>
      </c>
    </row>
    <row r="15" spans="1:9" ht="12.75">
      <c r="A15" t="str">
        <f>Grades3!A33</f>
        <v>P ED 312 </v>
      </c>
      <c r="B15" t="str">
        <f>Grades3!B33</f>
        <v>INTRODUCTION TO MASSAGE </v>
      </c>
      <c r="C15">
        <f>Grades3!C33</f>
        <v>1</v>
      </c>
      <c r="D15" t="str">
        <f>Grades3!D33</f>
        <v>Conversions Grading Basis </v>
      </c>
      <c r="E15" t="str">
        <f>Grades3!E33</f>
        <v>SX </v>
      </c>
      <c r="F15">
        <f>Grades3!F33</f>
        <v>0</v>
      </c>
      <c r="G15">
        <f>Grades3!G33</f>
        <v>0</v>
      </c>
      <c r="H15">
        <f>Grades3!H33</f>
        <v>0</v>
      </c>
      <c r="I15">
        <f>Grades3!I33</f>
        <v>0</v>
      </c>
    </row>
    <row r="16" spans="1:9" ht="12.75">
      <c r="A16">
        <f>Grades3!A34</f>
        <v>0</v>
      </c>
      <c r="B16">
        <f>Grades3!B34</f>
        <v>0</v>
      </c>
      <c r="C16">
        <f>Grades3!C34</f>
        <v>0</v>
      </c>
      <c r="D16">
        <f>Grades3!D34</f>
        <v>0</v>
      </c>
      <c r="E16">
        <f>Grades3!E34</f>
        <v>0</v>
      </c>
      <c r="F16">
        <f>Grades3!F34</f>
        <v>0</v>
      </c>
      <c r="G16">
        <f>Grades3!G34</f>
        <v>0</v>
      </c>
      <c r="H16">
        <f>Grades3!H34</f>
        <v>0</v>
      </c>
      <c r="I16">
        <f>Grades3!I34</f>
        <v>0</v>
      </c>
    </row>
    <row r="17" spans="1:9" ht="12.75">
      <c r="A17" t="str">
        <f>Grades3!A35</f>
        <v>Spring 2007</v>
      </c>
      <c r="B17" t="str">
        <f>Grades3!B35</f>
        <v>Semester Total</v>
      </c>
      <c r="C17">
        <f>Grades3!C35</f>
        <v>19</v>
      </c>
      <c r="D17">
        <f>Grades3!D35</f>
        <v>0</v>
      </c>
      <c r="E17">
        <f>Grades3!E35</f>
        <v>0</v>
      </c>
      <c r="F17">
        <f>Grades3!F35</f>
        <v>0</v>
      </c>
      <c r="G17">
        <f>Grades3!G35</f>
        <v>0</v>
      </c>
      <c r="H17">
        <f>Grades3!H35</f>
        <v>0</v>
      </c>
      <c r="I17">
        <f>Grades3!I35</f>
        <v>0</v>
      </c>
    </row>
    <row r="18" spans="1:9" ht="12.75">
      <c r="A18" t="str">
        <f>Grades3!A36</f>
        <v>ENGRD 202 </v>
      </c>
      <c r="B18" t="str">
        <f>Grades3!B36</f>
        <v>MECHANICS OF SOLIDS </v>
      </c>
      <c r="C18">
        <f>Grades3!C36</f>
        <v>4</v>
      </c>
      <c r="D18" t="str">
        <f>Grades3!D36</f>
        <v>Conversions Grading Basis </v>
      </c>
      <c r="E18" t="str">
        <f>Grades3!E36</f>
        <v>B </v>
      </c>
      <c r="F18">
        <f>Grades3!F36</f>
        <v>12</v>
      </c>
      <c r="G18" t="str">
        <f>Grades3!G36</f>
        <v>Petru Petrina</v>
      </c>
      <c r="H18">
        <f>Grades3!H36</f>
        <v>0</v>
      </c>
      <c r="I18">
        <f>Grades3!I36</f>
        <v>12</v>
      </c>
    </row>
    <row r="19" spans="1:9" ht="12.75">
      <c r="A19" t="str">
        <f>Grades3!A37</f>
        <v>ENGRG 294 </v>
      </c>
      <c r="B19" t="str">
        <f>Grades3!B37</f>
        <v>MATH 294 COOPERATIVE WORKSHOP </v>
      </c>
      <c r="C19">
        <f>Grades3!C37</f>
        <v>1</v>
      </c>
      <c r="D19" t="str">
        <f>Grades3!D37</f>
        <v>Conversions Grading Basis </v>
      </c>
      <c r="E19" t="str">
        <f>Grades3!E37</f>
        <v>SX </v>
      </c>
      <c r="F19" t="str">
        <f>Grades3!F37</f>
        <v> </v>
      </c>
      <c r="G19" t="str">
        <f>Grades3!G37</f>
        <v>TA</v>
      </c>
      <c r="H19">
        <f>Grades3!H37</f>
        <v>0</v>
      </c>
      <c r="I19">
        <f>Grades3!I37</f>
        <v>0</v>
      </c>
    </row>
    <row r="20" spans="1:9" ht="12.75">
      <c r="A20" t="str">
        <f>Grades3!A38</f>
        <v>MAE 490 </v>
      </c>
      <c r="B20" t="str">
        <f>Grades3!B38</f>
        <v>SOLAR DECATH SPEC INVEST M&amp;AE </v>
      </c>
      <c r="C20">
        <f>Grades3!C38</f>
        <v>4</v>
      </c>
      <c r="D20" t="str">
        <f>Grades3!D38</f>
        <v>Conversions Grading Basis </v>
      </c>
      <c r="E20" t="str">
        <f>Grades3!E38</f>
        <v>A </v>
      </c>
      <c r="F20">
        <f>Grades3!F38</f>
        <v>16</v>
      </c>
      <c r="G20" t="str">
        <f>Grades3!G38</f>
        <v>Ulinski/Zelman</v>
      </c>
      <c r="H20">
        <f>Grades3!H38</f>
        <v>0</v>
      </c>
      <c r="I20">
        <f>Grades3!I38</f>
        <v>16</v>
      </c>
    </row>
    <row r="21" spans="1:9" ht="12.75">
      <c r="A21" t="str">
        <f>Grades3!A39</f>
        <v>MATH 294 </v>
      </c>
      <c r="B21" t="str">
        <f>Grades3!B39</f>
        <v>LINEAR ALGEBRA FOR ENGINEERS </v>
      </c>
      <c r="C21">
        <f>Grades3!C39</f>
        <v>4</v>
      </c>
      <c r="D21" t="str">
        <f>Grades3!D39</f>
        <v>Conversions Grading Basis </v>
      </c>
      <c r="E21" t="str">
        <f>Grades3!E39</f>
        <v>B- </v>
      </c>
      <c r="F21">
        <f>Grades3!F39</f>
        <v>10.8</v>
      </c>
      <c r="G21" t="str">
        <f>Grades3!G39</f>
        <v>Cady</v>
      </c>
      <c r="H21">
        <f>Grades3!H39</f>
        <v>0</v>
      </c>
      <c r="I21">
        <f>Grades3!I39</f>
        <v>12</v>
      </c>
    </row>
    <row r="22" spans="1:9" ht="12.75">
      <c r="A22" t="str">
        <f>Grades3!A40</f>
        <v>MUSIC 338 </v>
      </c>
      <c r="B22" t="str">
        <f>Grades3!B40</f>
        <v>WIND SYMPHONY </v>
      </c>
      <c r="C22">
        <f>Grades3!C40</f>
        <v>1</v>
      </c>
      <c r="D22" t="str">
        <f>Grades3!D40</f>
        <v>Conversions Grading Basis </v>
      </c>
      <c r="E22" t="str">
        <f>Grades3!E40</f>
        <v>A- </v>
      </c>
      <c r="F22">
        <f>Grades3!F40</f>
        <v>3.7</v>
      </c>
      <c r="G22" t="str">
        <f>Grades3!G40</f>
        <v>T Johnston</v>
      </c>
      <c r="H22">
        <f>Grades3!H40</f>
        <v>0</v>
      </c>
      <c r="I22">
        <f>Grades3!I40</f>
        <v>4</v>
      </c>
    </row>
    <row r="23" spans="1:9" ht="12.75">
      <c r="A23" t="str">
        <f>Grades3!A41</f>
        <v>P ED 112 </v>
      </c>
      <c r="B23" t="str">
        <f>Grades3!B41</f>
        <v>INTERMEDIATE SWIM </v>
      </c>
      <c r="C23">
        <f>Grades3!C41</f>
        <v>1</v>
      </c>
      <c r="D23" t="str">
        <f>Grades3!D41</f>
        <v>Conversions Grading Basis </v>
      </c>
      <c r="E23" t="str">
        <f>Grades3!E41</f>
        <v>SX </v>
      </c>
      <c r="F23" t="str">
        <f>Grades3!F41</f>
        <v> </v>
      </c>
      <c r="G23" t="str">
        <f>Grades3!G41</f>
        <v>Fred Debruyn</v>
      </c>
      <c r="H23">
        <f>Grades3!H41</f>
        <v>0</v>
      </c>
      <c r="I23">
        <f>Grades3!I41</f>
        <v>0</v>
      </c>
    </row>
    <row r="24" spans="1:9" ht="12.75">
      <c r="A24" t="str">
        <f>Grades3!A42</f>
        <v>PHYS 213 </v>
      </c>
      <c r="B24" t="str">
        <f>Grades3!B42</f>
        <v>PHYS II-HEAT/ELECTROMAGNETISM </v>
      </c>
      <c r="C24">
        <f>Grades3!C42</f>
        <v>4</v>
      </c>
      <c r="D24" t="str">
        <f>Grades3!D42</f>
        <v>Conversions Grading Basis </v>
      </c>
      <c r="E24" t="str">
        <f>Grades3!E42</f>
        <v>B+ </v>
      </c>
      <c r="F24">
        <f>Grades3!F42</f>
        <v>13.2</v>
      </c>
      <c r="G24" t="str">
        <f>Grades3!G42</f>
        <v>Krasicky</v>
      </c>
      <c r="H24">
        <f>Grades3!H42</f>
        <v>0</v>
      </c>
      <c r="I24">
        <f>Grades3!I42</f>
        <v>12</v>
      </c>
    </row>
    <row r="25" spans="1:9" ht="12.75">
      <c r="A25">
        <f>Grades3!A43</f>
        <v>0</v>
      </c>
      <c r="B25">
        <f>Grades3!B43</f>
        <v>0</v>
      </c>
      <c r="C25">
        <f>Grades3!C43</f>
        <v>0</v>
      </c>
      <c r="D25">
        <f>Grades3!D43</f>
        <v>0</v>
      </c>
      <c r="E25">
        <f>Grades3!E43</f>
        <v>0</v>
      </c>
      <c r="F25">
        <f>Grades3!F43</f>
        <v>0</v>
      </c>
      <c r="G25">
        <f>Grades3!G43</f>
        <v>0</v>
      </c>
      <c r="H25">
        <f>Grades3!H43</f>
        <v>0</v>
      </c>
      <c r="I25">
        <f>Grades3!I43</f>
        <v>0</v>
      </c>
    </row>
    <row r="26" spans="1:9" ht="12.75">
      <c r="A26" t="str">
        <f>Grades3!A44</f>
        <v>Fall 2007</v>
      </c>
      <c r="B26" t="str">
        <f>Grades3!B44</f>
        <v>Semester Total</v>
      </c>
      <c r="C26">
        <f>Grades3!C44</f>
        <v>19</v>
      </c>
      <c r="D26">
        <f>Grades3!D44</f>
        <v>0</v>
      </c>
      <c r="E26">
        <f>Grades3!E44</f>
        <v>0</v>
      </c>
      <c r="F26">
        <f>Grades3!F44</f>
        <v>0</v>
      </c>
      <c r="G26">
        <f>Grades3!G44</f>
        <v>0</v>
      </c>
      <c r="H26">
        <f>Grades3!H44</f>
        <v>0</v>
      </c>
      <c r="I26">
        <f>Grades3!I44</f>
        <v>0</v>
      </c>
    </row>
    <row r="27" spans="1:9" ht="12.75">
      <c r="A27" t="str">
        <f>Grades3!A45</f>
        <v>ARCH 464 </v>
      </c>
      <c r="B27" t="str">
        <f>Grades3!B45</f>
        <v>SPTP:SOLAR DECATHLON: 2007-09 </v>
      </c>
      <c r="C27">
        <f>Grades3!C45</f>
        <v>3</v>
      </c>
      <c r="D27" t="str">
        <f>Grades3!D45</f>
        <v>Conversions Grading Basis </v>
      </c>
      <c r="E27" t="str">
        <f>Grades3!E45</f>
        <v>A- </v>
      </c>
      <c r="F27">
        <f>Grades3!F45</f>
        <v>11.1</v>
      </c>
      <c r="G27" t="str">
        <f>Grades3!G45</f>
        <v>Martha Bohn</v>
      </c>
      <c r="H27">
        <f>Grades3!H45</f>
        <v>0</v>
      </c>
      <c r="I27">
        <f>Grades3!I45</f>
        <v>12</v>
      </c>
    </row>
    <row r="28" spans="1:9" ht="12.75">
      <c r="A28" t="str">
        <f>Grades3!A46</f>
        <v>EAS 109 </v>
      </c>
      <c r="B28" t="str">
        <f>Grades3!B46</f>
        <v>DINOSAURS </v>
      </c>
      <c r="C28">
        <f>Grades3!C46</f>
        <v>1</v>
      </c>
      <c r="D28" t="str">
        <f>Grades3!D46</f>
        <v>Conversions Grading Basis </v>
      </c>
      <c r="E28" t="str">
        <f>Grades3!E46</f>
        <v>A </v>
      </c>
      <c r="F28">
        <f>Grades3!F46</f>
        <v>4</v>
      </c>
      <c r="G28" t="str">
        <f>Grades3!G46</f>
        <v>Cisne</v>
      </c>
      <c r="H28">
        <f>Grades3!H46</f>
        <v>0</v>
      </c>
      <c r="I28">
        <f>Grades3!I46</f>
        <v>4</v>
      </c>
    </row>
    <row r="29" spans="1:9" ht="12.75">
      <c r="A29" t="str">
        <f>Grades3!A47</f>
        <v>EDUC 240 </v>
      </c>
      <c r="B29" t="str">
        <f>Grades3!B47</f>
        <v>THE ART OF TEACHING </v>
      </c>
      <c r="C29">
        <f>Grades3!C47</f>
        <v>3</v>
      </c>
      <c r="D29" t="str">
        <f>Grades3!D47</f>
        <v>Conversions Grading Basis </v>
      </c>
      <c r="E29" t="str">
        <f>Grades3!E47</f>
        <v>A </v>
      </c>
      <c r="F29">
        <f>Grades3!F47</f>
        <v>12</v>
      </c>
      <c r="G29">
        <f>Grades3!G47</f>
        <v>0</v>
      </c>
      <c r="H29">
        <f>Grades3!H47</f>
        <v>0</v>
      </c>
      <c r="I29">
        <f>Grades3!I47</f>
        <v>12</v>
      </c>
    </row>
    <row r="30" spans="1:9" ht="12.75">
      <c r="A30" t="str">
        <f>Grades3!A48</f>
        <v>ENGRD 203 </v>
      </c>
      <c r="B30" t="str">
        <f>Grades3!B48</f>
        <v>DYNAMICS </v>
      </c>
      <c r="C30">
        <f>Grades3!C48</f>
        <v>3</v>
      </c>
      <c r="D30" t="str">
        <f>Grades3!D48</f>
        <v>Conversions Grading Basis </v>
      </c>
      <c r="E30" t="str">
        <f>Grades3!E48</f>
        <v>A </v>
      </c>
      <c r="F30">
        <f>Grades3!F48</f>
        <v>12</v>
      </c>
      <c r="G30" t="str">
        <f>Grades3!G48</f>
        <v>Burns</v>
      </c>
      <c r="H30">
        <f>Grades3!H48</f>
        <v>0</v>
      </c>
      <c r="I30">
        <f>Grades3!I48</f>
        <v>12</v>
      </c>
    </row>
    <row r="31" spans="1:9" ht="12.75">
      <c r="A31" t="str">
        <f>Grades3!A49</f>
        <v>MAE 490 </v>
      </c>
      <c r="B31" t="str">
        <f>Grades3!B49</f>
        <v>SOLAR DECATH SPEC INVEST M&amp;AE </v>
      </c>
      <c r="C31">
        <f>Grades3!C49</f>
        <v>4</v>
      </c>
      <c r="D31" t="str">
        <f>Grades3!D49</f>
        <v>Conversions Grading Basis </v>
      </c>
      <c r="E31" t="str">
        <f>Grades3!E49</f>
        <v>A </v>
      </c>
      <c r="F31">
        <f>Grades3!F49</f>
        <v>16</v>
      </c>
      <c r="G31" t="str">
        <f>Grades3!G49</f>
        <v>Ulinski/Zelman</v>
      </c>
      <c r="H31">
        <f>Grades3!H49</f>
        <v>0</v>
      </c>
      <c r="I31">
        <f>Grades3!I49</f>
        <v>16</v>
      </c>
    </row>
    <row r="32" spans="1:9" ht="12.75">
      <c r="A32" t="str">
        <f>Grades3!A50</f>
        <v>MATH 293 </v>
      </c>
      <c r="B32" t="str">
        <f>Grades3!B50</f>
        <v>DIFFERENTIAL EQUATIONS FOR ENG </v>
      </c>
      <c r="C32">
        <f>Grades3!C50</f>
        <v>4</v>
      </c>
      <c r="D32" t="str">
        <f>Grades3!D50</f>
        <v>Conversions Grading Basis </v>
      </c>
      <c r="E32" t="str">
        <f>Grades3!E50</f>
        <v>B </v>
      </c>
      <c r="F32">
        <f>Grades3!F50</f>
        <v>12</v>
      </c>
      <c r="G32" t="str">
        <f>Grades3!G50</f>
        <v>Recktenwald</v>
      </c>
      <c r="H32">
        <f>Grades3!H50</f>
        <v>0</v>
      </c>
      <c r="I32">
        <f>Grades3!I50</f>
        <v>12</v>
      </c>
    </row>
    <row r="33" spans="1:9" ht="12.75">
      <c r="A33" t="str">
        <f>Grades3!A51</f>
        <v>SNES 200 </v>
      </c>
      <c r="B33" t="str">
        <f>Grades3!B51</f>
        <v>ENVIRON SCIENCES COLLOQUIUM </v>
      </c>
      <c r="C33">
        <f>Grades3!C51</f>
        <v>1</v>
      </c>
      <c r="D33" t="str">
        <f>Grades3!D51</f>
        <v>Conversions Grading Basis </v>
      </c>
      <c r="E33" t="str">
        <f>Grades3!E51</f>
        <v>SX </v>
      </c>
      <c r="F33">
        <f>Grades3!F51</f>
        <v>0</v>
      </c>
      <c r="G33" t="str">
        <f>Grades3!G51</f>
        <v>Guest Speakers</v>
      </c>
      <c r="H33">
        <f>Grades3!H51</f>
        <v>0</v>
      </c>
      <c r="I33">
        <f>Grades3!I51</f>
        <v>0</v>
      </c>
    </row>
    <row r="34" spans="1:9" ht="12.75">
      <c r="A34" t="str">
        <f>Grades3!A52</f>
        <v>P ED 114</v>
      </c>
      <c r="B34" t="str">
        <f>Grades3!B52</f>
        <v>SWIMMING CONDITIONING</v>
      </c>
      <c r="C34">
        <f>Grades3!C52</f>
        <v>1</v>
      </c>
      <c r="D34">
        <f>Grades3!D52</f>
        <v>0</v>
      </c>
      <c r="E34" t="str">
        <f>Grades3!E52</f>
        <v>SX </v>
      </c>
      <c r="F34">
        <f>Grades3!F52</f>
        <v>0</v>
      </c>
      <c r="G34" t="str">
        <f>Grades3!G52</f>
        <v>Fred Debruyn</v>
      </c>
      <c r="H34">
        <f>Grades3!H52</f>
        <v>0</v>
      </c>
      <c r="I34">
        <f>Grades3!I52</f>
        <v>0</v>
      </c>
    </row>
    <row r="35" spans="1:9" ht="12.75">
      <c r="A35">
        <f>Grades3!A53</f>
        <v>0</v>
      </c>
      <c r="B35">
        <f>Grades3!B53</f>
        <v>0</v>
      </c>
      <c r="C35">
        <f>Grades3!C53</f>
        <v>0</v>
      </c>
      <c r="D35">
        <f>Grades3!D53</f>
        <v>0</v>
      </c>
      <c r="E35">
        <f>Grades3!E53</f>
        <v>0</v>
      </c>
      <c r="F35">
        <f>Grades3!F53</f>
        <v>0</v>
      </c>
      <c r="G35">
        <f>Grades3!G53</f>
        <v>0</v>
      </c>
      <c r="H35">
        <f>Grades3!H53</f>
        <v>0</v>
      </c>
      <c r="I35">
        <f>Grades3!I53</f>
        <v>0</v>
      </c>
    </row>
    <row r="36" spans="1:9" ht="12.75">
      <c r="A36" t="str">
        <f>Grades3!A54</f>
        <v>Spring 2008</v>
      </c>
      <c r="B36" t="str">
        <f>Grades3!B54</f>
        <v>Semester Total</v>
      </c>
      <c r="C36">
        <f>Grades3!C54</f>
        <v>14</v>
      </c>
      <c r="D36">
        <f>Grades3!D54</f>
        <v>0</v>
      </c>
      <c r="E36">
        <f>Grades3!E54</f>
        <v>0</v>
      </c>
      <c r="F36">
        <f>Grades3!F54</f>
        <v>0</v>
      </c>
      <c r="G36">
        <f>Grades3!G54</f>
        <v>0</v>
      </c>
      <c r="H36">
        <f>Grades3!H54</f>
        <v>0</v>
      </c>
      <c r="I36">
        <f>Grades3!I54</f>
        <v>0</v>
      </c>
    </row>
    <row r="37" spans="1:9" ht="12.75">
      <c r="A37" t="str">
        <f>Grades3!A55</f>
        <v>ENGRD 221 </v>
      </c>
      <c r="B37" t="str">
        <f>Grades3!B55</f>
        <v>THERMODYNAMICS </v>
      </c>
      <c r="C37">
        <f>Grades3!C55</f>
        <v>3</v>
      </c>
      <c r="D37" t="str">
        <f>Grades3!D55</f>
        <v>Graded </v>
      </c>
      <c r="E37" t="str">
        <f>Grades3!E55</f>
        <v>A+ </v>
      </c>
      <c r="F37">
        <f>Grades3!F55</f>
        <v>12.9</v>
      </c>
      <c r="G37" t="str">
        <f>Grades3!G55</f>
        <v>Kenneth Torrance</v>
      </c>
      <c r="H37">
        <f>Grades3!H55</f>
        <v>0</v>
      </c>
      <c r="I37">
        <f>Grades3!I55</f>
        <v>12</v>
      </c>
    </row>
    <row r="38" spans="1:9" ht="12.75">
      <c r="A38" t="str">
        <f>Grades3!A56</f>
        <v>MAE 212 </v>
      </c>
      <c r="B38" t="str">
        <f>Grades3!B56</f>
        <v>MECH PROP &amp; SEL OF ENGIN MATER </v>
      </c>
      <c r="C38">
        <f>Grades3!C56</f>
        <v>3</v>
      </c>
      <c r="D38" t="str">
        <f>Grades3!D56</f>
        <v>Graded </v>
      </c>
      <c r="E38" t="str">
        <f>Grades3!E56</f>
        <v>B+ </v>
      </c>
      <c r="F38">
        <f>Grades3!F56</f>
        <v>9.9</v>
      </c>
      <c r="G38" t="str">
        <f>Grades3!G56</f>
        <v>Boedo</v>
      </c>
      <c r="H38">
        <f>Grades3!H56</f>
        <v>0</v>
      </c>
      <c r="I38">
        <f>Grades3!I56</f>
        <v>9</v>
      </c>
    </row>
    <row r="39" spans="1:9" ht="12.75">
      <c r="A39" t="str">
        <f>Grades3!A57</f>
        <v>MAE 225 </v>
      </c>
      <c r="B39" t="str">
        <f>Grades3!B57</f>
        <v>MECHANICAL SYNTHESIS </v>
      </c>
      <c r="C39">
        <f>Grades3!C57</f>
        <v>4</v>
      </c>
      <c r="D39" t="str">
        <f>Grades3!D57</f>
        <v>Graded </v>
      </c>
      <c r="E39" t="str">
        <f>Grades3!E57</f>
        <v>A+ </v>
      </c>
      <c r="F39">
        <f>Grades3!F57</f>
        <v>17.2</v>
      </c>
      <c r="G39" t="str">
        <f>Grades3!G57</f>
        <v>Lipson and Michel Louge</v>
      </c>
      <c r="H39">
        <f>Grades3!H57</f>
        <v>0</v>
      </c>
      <c r="I39">
        <f>Grades3!I57</f>
        <v>16</v>
      </c>
    </row>
    <row r="40" spans="1:9" ht="12.75">
      <c r="A40" t="str">
        <f>Grades3!A58</f>
        <v>MAE 490 </v>
      </c>
      <c r="B40" t="str">
        <f>Grades3!B58</f>
        <v>SOLAR DECATH SPEC INVEST M&amp;AE </v>
      </c>
      <c r="C40">
        <f>Grades3!C58</f>
        <v>2</v>
      </c>
      <c r="D40" t="str">
        <f>Grades3!D58</f>
        <v>  </v>
      </c>
      <c r="E40" t="str">
        <f>Grades3!E58</f>
        <v>A </v>
      </c>
      <c r="F40">
        <f>Grades3!F58</f>
        <v>8</v>
      </c>
      <c r="G40" t="str">
        <f>Grades3!G58</f>
        <v>Ulinski/Zelman</v>
      </c>
      <c r="H40">
        <f>Grades3!H58</f>
        <v>0</v>
      </c>
      <c r="I40">
        <f>Grades3!I58</f>
        <v>8</v>
      </c>
    </row>
    <row r="41" spans="1:9" ht="12.75">
      <c r="A41" t="str">
        <f>Grades3!A59</f>
        <v>MAE 490 </v>
      </c>
      <c r="B41" t="str">
        <f>Grades3!B59</f>
        <v>SOLAR DECATH SPEC INVEST M&amp;AE </v>
      </c>
      <c r="C41">
        <f>Grades3!C59</f>
        <v>2</v>
      </c>
      <c r="D41" t="str">
        <f>Grades3!D59</f>
        <v>Graded </v>
      </c>
      <c r="E41" t="str">
        <f>Grades3!E59</f>
        <v>A </v>
      </c>
      <c r="F41">
        <f>Grades3!F59</f>
        <v>8</v>
      </c>
      <c r="G41" t="str">
        <f>Grades3!G59</f>
        <v>Ulinski</v>
      </c>
      <c r="H41">
        <f>Grades3!H59</f>
        <v>0</v>
      </c>
      <c r="I41">
        <f>Grades3!I59</f>
        <v>8</v>
      </c>
    </row>
    <row r="42" spans="1:9" ht="12.75">
      <c r="A42">
        <f>Grades3!A60</f>
        <v>0</v>
      </c>
      <c r="B42">
        <f>Grades3!B60</f>
        <v>0</v>
      </c>
      <c r="C42">
        <f>Grades3!C60</f>
        <v>0</v>
      </c>
      <c r="D42">
        <f>Grades3!D60</f>
        <v>0</v>
      </c>
      <c r="E42">
        <f>Grades3!E60</f>
        <v>0</v>
      </c>
      <c r="F42">
        <f>Grades3!F60</f>
        <v>0</v>
      </c>
      <c r="G42">
        <f>Grades3!G60</f>
        <v>0</v>
      </c>
      <c r="H42">
        <f>Grades3!H60</f>
        <v>0</v>
      </c>
      <c r="I42">
        <f>Grades3!I60</f>
        <v>0</v>
      </c>
    </row>
    <row r="43" spans="1:9" ht="12.75">
      <c r="A43" t="str">
        <f>Grades3!A61</f>
        <v>Fall 2008</v>
      </c>
      <c r="B43" t="str">
        <f>Grades3!B61</f>
        <v>Semester Total</v>
      </c>
      <c r="C43">
        <f>Grades3!C61</f>
        <v>18</v>
      </c>
      <c r="D43">
        <f>Grades3!D61</f>
        <v>0</v>
      </c>
      <c r="E43">
        <f>Grades3!E61</f>
        <v>0</v>
      </c>
      <c r="F43">
        <f>Grades3!F61</f>
        <v>0</v>
      </c>
      <c r="G43">
        <f>Grades3!G61</f>
        <v>0</v>
      </c>
      <c r="H43">
        <f>Grades3!H61</f>
        <v>0</v>
      </c>
      <c r="I43">
        <f>Grades3!I61</f>
        <v>0</v>
      </c>
    </row>
    <row r="44" spans="1:9" ht="12.75">
      <c r="A44" t="str">
        <f>Grades3!A62</f>
        <v>ECON 1120 </v>
      </c>
      <c r="B44" t="str">
        <f>Grades3!B62</f>
        <v>Intro Macroeconomics </v>
      </c>
      <c r="C44">
        <f>Grades3!C62</f>
        <v>3</v>
      </c>
      <c r="D44" t="str">
        <f>Grades3!D62</f>
        <v>Graded </v>
      </c>
      <c r="E44" t="str">
        <f>Grades3!E62</f>
        <v>A- </v>
      </c>
      <c r="F44">
        <f>Grades3!F62</f>
        <v>11.1</v>
      </c>
      <c r="G44" t="str">
        <f>Grades3!G62</f>
        <v>Steven Kyle</v>
      </c>
      <c r="H44">
        <f>Grades3!H62</f>
        <v>0</v>
      </c>
      <c r="I44">
        <f>Grades3!I62</f>
        <v>12</v>
      </c>
    </row>
    <row r="45" spans="1:9" ht="12.75">
      <c r="A45" t="str">
        <f>Grades3!A63</f>
        <v>MAE 3230 </v>
      </c>
      <c r="B45" t="str">
        <f>Grades3!B63</f>
        <v>Introductory Fluid Mechanics </v>
      </c>
      <c r="C45">
        <f>Grades3!C63</f>
        <v>4</v>
      </c>
      <c r="D45" t="str">
        <f>Grades3!D63</f>
        <v>Graded </v>
      </c>
      <c r="E45" t="str">
        <f>Grades3!E63</f>
        <v>B </v>
      </c>
      <c r="F45">
        <f>Grades3!F63</f>
        <v>12</v>
      </c>
      <c r="G45" t="str">
        <f>Grades3!G63</f>
        <v>Charles Williamson</v>
      </c>
      <c r="H45">
        <f>Grades3!H63</f>
        <v>0</v>
      </c>
      <c r="I45">
        <f>Grades3!I63</f>
        <v>12</v>
      </c>
    </row>
    <row r="46" spans="1:9" ht="12.75">
      <c r="A46" t="str">
        <f>Grades3!A64</f>
        <v>MAE 3250 </v>
      </c>
      <c r="B46" t="str">
        <f>Grades3!B64</f>
        <v>Analy of Mech and Aero Struct </v>
      </c>
      <c r="C46">
        <f>Grades3!C64</f>
        <v>3</v>
      </c>
      <c r="D46" t="str">
        <f>Grades3!D64</f>
        <v>Graded </v>
      </c>
      <c r="E46" t="str">
        <f>Grades3!E64</f>
        <v>B+ </v>
      </c>
      <c r="F46">
        <f>Grades3!F64</f>
        <v>9.9</v>
      </c>
      <c r="G46" t="str">
        <f>Grades3!G64</f>
        <v>P Dawson</v>
      </c>
      <c r="H46">
        <f>Grades3!H64</f>
        <v>0</v>
      </c>
      <c r="I46">
        <f>Grades3!I64</f>
        <v>9</v>
      </c>
    </row>
    <row r="47" spans="1:9" ht="12.75">
      <c r="A47" t="str">
        <f>Grades3!A65</f>
        <v>MAE 3780 </v>
      </c>
      <c r="B47" t="str">
        <f>Grades3!B65</f>
        <v>Mechatronics </v>
      </c>
      <c r="C47">
        <f>Grades3!C65</f>
        <v>4</v>
      </c>
      <c r="D47" t="str">
        <f>Grades3!D65</f>
        <v>  </v>
      </c>
      <c r="E47" t="str">
        <f>Grades3!E65</f>
        <v>A- </v>
      </c>
      <c r="F47">
        <f>Grades3!F65</f>
        <v>14.8</v>
      </c>
      <c r="G47" t="str">
        <f>Grades3!G65</f>
        <v>A Wickenheiser</v>
      </c>
      <c r="H47">
        <f>Grades3!H65</f>
        <v>0</v>
      </c>
      <c r="I47">
        <f>Grades3!I65</f>
        <v>16</v>
      </c>
    </row>
    <row r="48" spans="1:9" ht="12.75">
      <c r="A48" t="str">
        <f>Grades3!A66</f>
        <v>MAE 4900 </v>
      </c>
      <c r="B48" t="str">
        <f>Grades3!B66</f>
        <v>Special Investigations in MAE </v>
      </c>
      <c r="C48">
        <f>Grades3!C66</f>
        <v>4</v>
      </c>
      <c r="D48" t="str">
        <f>Grades3!D66</f>
        <v>Graded </v>
      </c>
      <c r="E48" t="str">
        <f>Grades3!E66</f>
        <v>A </v>
      </c>
      <c r="F48">
        <f>Grades3!F66</f>
        <v>16</v>
      </c>
      <c r="G48" t="str">
        <f>Grades3!G66</f>
        <v>Ulinski</v>
      </c>
      <c r="H48">
        <f>Grades3!H66</f>
        <v>0</v>
      </c>
      <c r="I48">
        <f>Grades3!I66</f>
        <v>16</v>
      </c>
    </row>
    <row r="49" spans="1:9" ht="12.75">
      <c r="A49">
        <f>Grades3!A67</f>
        <v>0</v>
      </c>
      <c r="B49">
        <f>Grades3!B67</f>
        <v>0</v>
      </c>
      <c r="C49">
        <f>Grades3!C67</f>
        <v>0</v>
      </c>
      <c r="D49">
        <f>Grades3!D67</f>
        <v>0</v>
      </c>
      <c r="E49">
        <f>Grades3!E67</f>
        <v>0</v>
      </c>
      <c r="F49">
        <f>Grades3!F67</f>
        <v>0</v>
      </c>
      <c r="G49">
        <f>Grades3!G67</f>
        <v>0</v>
      </c>
      <c r="H49">
        <f>Grades3!H67</f>
        <v>0</v>
      </c>
      <c r="I49">
        <f>Grades3!I67</f>
        <v>0</v>
      </c>
    </row>
    <row r="50" spans="1:9" ht="12.75">
      <c r="A50" t="str">
        <f>Grades3!A68</f>
        <v>Spring 2009</v>
      </c>
      <c r="B50" t="str">
        <f>Grades3!B68</f>
        <v>Semester Total</v>
      </c>
      <c r="C50">
        <f>Grades3!C68</f>
        <v>14</v>
      </c>
      <c r="D50">
        <f>Grades3!D68</f>
        <v>0</v>
      </c>
      <c r="E50">
        <f>Grades3!E68</f>
        <v>0</v>
      </c>
      <c r="F50">
        <f>Grades3!F68</f>
        <v>0</v>
      </c>
      <c r="G50">
        <f>Grades3!G68</f>
        <v>0</v>
      </c>
      <c r="H50">
        <f>Grades3!H68</f>
        <v>0</v>
      </c>
      <c r="I50">
        <f>Grades3!I68</f>
        <v>0</v>
      </c>
    </row>
    <row r="51" spans="1:9" ht="12.75">
      <c r="A51" t="str">
        <f>Grades3!A69</f>
        <v>ECE 5880 </v>
      </c>
      <c r="B51" t="str">
        <f>Grades3!B69</f>
        <v>Energy Seminar II </v>
      </c>
      <c r="C51">
        <f>Grades3!C69</f>
        <v>1</v>
      </c>
      <c r="D51" t="str">
        <f>Grades3!D69</f>
        <v>Graded </v>
      </c>
      <c r="E51" t="str">
        <f>Grades3!E69</f>
        <v>A </v>
      </c>
      <c r="F51">
        <f>Grades3!F69</f>
        <v>4</v>
      </c>
      <c r="G51" t="str">
        <f>Grades3!G69</f>
        <v>David Hammer</v>
      </c>
      <c r="H51">
        <f>Grades3!H69</f>
        <v>0</v>
      </c>
      <c r="I51">
        <f>Grades3!I69</f>
        <v>4</v>
      </c>
    </row>
    <row r="52" spans="1:9" ht="12.75">
      <c r="A52" t="str">
        <f>Grades3!A70</f>
        <v>MAE 3240 </v>
      </c>
      <c r="B52" t="str">
        <f>Grades3!B70</f>
        <v>Heat Transfer </v>
      </c>
      <c r="C52">
        <f>Grades3!C70</f>
        <v>3</v>
      </c>
      <c r="D52" t="str">
        <f>Grades3!D70</f>
        <v>Graded </v>
      </c>
      <c r="E52" t="str">
        <f>Grades3!E70</f>
        <v>A </v>
      </c>
      <c r="F52">
        <f>Grades3!F70</f>
        <v>12</v>
      </c>
      <c r="G52" t="str">
        <f>Grades3!G70</f>
        <v>Kenneth Torrance</v>
      </c>
      <c r="H52">
        <f>Grades3!H70</f>
        <v>0</v>
      </c>
      <c r="I52">
        <f>Grades3!I70</f>
        <v>12</v>
      </c>
    </row>
    <row r="53" spans="1:9" ht="12.75">
      <c r="A53" t="str">
        <f>Grades3!A71</f>
        <v>MAE 3260 </v>
      </c>
      <c r="B53" t="str">
        <f>Grades3!B71</f>
        <v>System Dynamics </v>
      </c>
      <c r="C53">
        <f>Grades3!C71</f>
        <v>4</v>
      </c>
      <c r="D53" t="str">
        <f>Grades3!D71</f>
        <v>Graded </v>
      </c>
      <c r="E53" t="str">
        <f>Grades3!E71</f>
        <v>B- </v>
      </c>
      <c r="F53">
        <f>Grades3!F71</f>
        <v>10.8</v>
      </c>
      <c r="G53" t="str">
        <f>Grades3!G71</f>
        <v>Psiaki</v>
      </c>
      <c r="H53">
        <f>Grades3!H71</f>
        <v>0</v>
      </c>
      <c r="I53">
        <f>Grades3!I71</f>
        <v>12</v>
      </c>
    </row>
    <row r="54" spans="1:9" ht="12.75">
      <c r="A54" t="str">
        <f>Grades3!A72</f>
        <v>MAE 3272 </v>
      </c>
      <c r="B54" t="str">
        <f>Grades3!B72</f>
        <v>Mechanical Prop &amp; Perform Lab </v>
      </c>
      <c r="C54">
        <f>Grades3!C72</f>
        <v>2</v>
      </c>
      <c r="D54" t="str">
        <f>Grades3!D72</f>
        <v>Graded </v>
      </c>
      <c r="E54" t="str">
        <f>Grades3!E72</f>
        <v>A- </v>
      </c>
      <c r="F54">
        <f>Grades3!F72</f>
        <v>7.4</v>
      </c>
      <c r="G54" t="str">
        <f>Grades3!G72</f>
        <v>Hadas Ritz</v>
      </c>
      <c r="H54">
        <f>Grades3!H72</f>
        <v>0</v>
      </c>
      <c r="I54">
        <f>Grades3!I72</f>
        <v>8</v>
      </c>
    </row>
    <row r="55" spans="1:9" ht="12.75">
      <c r="A55" t="str">
        <f>Grades3!A73</f>
        <v>MAE 4900 </v>
      </c>
      <c r="B55" t="str">
        <f>Grades3!B73</f>
        <v>Special Investigations in MAE </v>
      </c>
      <c r="C55">
        <f>Grades3!C73</f>
        <v>4</v>
      </c>
      <c r="D55" t="str">
        <f>Grades3!D73</f>
        <v>Graded </v>
      </c>
      <c r="E55" t="str">
        <f>Grades3!E73</f>
        <v>A+ </v>
      </c>
      <c r="F55">
        <f>Grades3!F73</f>
        <v>17.2</v>
      </c>
      <c r="G55" t="str">
        <f>Grades3!G73</f>
        <v>Ulinski</v>
      </c>
      <c r="H55">
        <f>Grades3!H73</f>
        <v>0</v>
      </c>
      <c r="I55">
        <f>Grades3!I73</f>
        <v>16</v>
      </c>
    </row>
    <row r="56" spans="1:9" ht="12.75">
      <c r="A56" t="str">
        <f>Grades3!A74</f>
        <v>PE 1103 </v>
      </c>
      <c r="B56" t="str">
        <f>Grades3!B74</f>
        <v>Advanced Swim </v>
      </c>
      <c r="C56">
        <f>Grades3!C74</f>
        <v>0</v>
      </c>
      <c r="D56" t="str">
        <f>Grades3!D74</f>
        <v>Satisfactory - Unsatisfactory Exclusively </v>
      </c>
      <c r="E56" t="str">
        <f>Grades3!E74</f>
        <v>SX </v>
      </c>
      <c r="F56">
        <f>Grades3!F74</f>
        <v>0</v>
      </c>
      <c r="G56" t="str">
        <f>Grades3!G74</f>
        <v>Fred Debruyn</v>
      </c>
      <c r="H56">
        <f>Grades3!H74</f>
        <v>0</v>
      </c>
      <c r="I56">
        <f>Grades3!I74</f>
        <v>0</v>
      </c>
    </row>
    <row r="57" spans="1:9" ht="12.75">
      <c r="A57">
        <f>Grades3!A75</f>
        <v>0</v>
      </c>
      <c r="B57">
        <f>Grades3!B75</f>
        <v>0</v>
      </c>
      <c r="C57">
        <f>Grades3!C75</f>
        <v>0</v>
      </c>
      <c r="D57">
        <f>Grades3!D75</f>
        <v>0</v>
      </c>
      <c r="E57">
        <f>Grades3!E75</f>
        <v>0</v>
      </c>
      <c r="F57">
        <f>Grades3!F75</f>
        <v>0</v>
      </c>
      <c r="G57">
        <f>Grades3!G75</f>
        <v>0</v>
      </c>
      <c r="H57">
        <f>Grades3!H75</f>
        <v>0</v>
      </c>
      <c r="I57">
        <f>Grades3!I75</f>
        <v>0</v>
      </c>
    </row>
    <row r="58" spans="1:9" ht="12.75">
      <c r="A58" t="str">
        <f>Grades3!A76</f>
        <v>Fall 2009</v>
      </c>
      <c r="B58" t="str">
        <f>Grades3!B76</f>
        <v>Semester Total</v>
      </c>
      <c r="C58">
        <f>Grades3!C76</f>
        <v>20</v>
      </c>
      <c r="D58">
        <f>Grades3!D76</f>
        <v>0</v>
      </c>
      <c r="E58">
        <f>Grades3!E76</f>
        <v>0</v>
      </c>
      <c r="F58">
        <f>Grades3!F76</f>
        <v>0</v>
      </c>
      <c r="G58">
        <f>Grades3!G76</f>
        <v>0</v>
      </c>
      <c r="H58">
        <f>Grades3!H76</f>
        <v>0</v>
      </c>
      <c r="I58">
        <f>Grades3!I76</f>
        <v>0</v>
      </c>
    </row>
    <row r="59" spans="1:9" ht="12.75">
      <c r="A59" t="str">
        <f>Grades3!A77</f>
        <v>CEE 3040 </v>
      </c>
      <c r="B59" t="str">
        <f>Grades3!B77</f>
        <v>Uncertainty Analysis in Engr </v>
      </c>
      <c r="C59">
        <f>Grades3!C77</f>
        <v>4</v>
      </c>
      <c r="D59" t="str">
        <f>Grades3!D77</f>
        <v>Graded </v>
      </c>
      <c r="E59" t="str">
        <f>Grades3!E77</f>
        <v>B</v>
      </c>
      <c r="F59">
        <f>Grades3!F77</f>
        <v>12</v>
      </c>
      <c r="G59" t="str">
        <f>Grades3!G77</f>
        <v>J Stedinger</v>
      </c>
      <c r="H59">
        <f>Grades3!H77</f>
        <v>0</v>
      </c>
      <c r="I59">
        <f>Grades3!I77</f>
        <v>12</v>
      </c>
    </row>
    <row r="60" spans="1:9" ht="12.75">
      <c r="A60" t="str">
        <f>Grades3!A78</f>
        <v>CHEME 5870 </v>
      </c>
      <c r="B60" t="str">
        <f>Grades3!B78</f>
        <v>Energy Seminar I </v>
      </c>
      <c r="C60">
        <f>Grades3!C78</f>
        <v>1</v>
      </c>
      <c r="D60" t="str">
        <f>Grades3!D78</f>
        <v>Graded </v>
      </c>
      <c r="E60" t="str">
        <f>Grades3!E78</f>
        <v>A</v>
      </c>
      <c r="F60">
        <f>Grades3!F78</f>
        <v>4</v>
      </c>
      <c r="G60" t="str">
        <f>Grades3!G78</f>
        <v>David Hammer</v>
      </c>
      <c r="H60">
        <f>Grades3!H78</f>
        <v>0</v>
      </c>
      <c r="I60">
        <f>Grades3!I78</f>
        <v>4</v>
      </c>
    </row>
    <row r="61" spans="1:9" ht="12.75">
      <c r="A61" t="str">
        <f>Grades3!A79</f>
        <v>MAE 4272 </v>
      </c>
      <c r="B61" t="str">
        <f>Grades3!B79</f>
        <v>Fluids/Heat Transfer Lab </v>
      </c>
      <c r="C61">
        <f>Grades3!C79</f>
        <v>3</v>
      </c>
      <c r="D61" t="str">
        <f>Grades3!D79</f>
        <v>Graded </v>
      </c>
      <c r="E61" t="str">
        <f>Grades3!E79</f>
        <v>A</v>
      </c>
      <c r="F61">
        <f>Grades3!F79</f>
        <v>12</v>
      </c>
      <c r="G61" t="str">
        <f>Grades3!G79</f>
        <v>F Gouldin, Charles Williamson</v>
      </c>
      <c r="H61">
        <f>Grades3!H79</f>
        <v>0</v>
      </c>
      <c r="I61">
        <f>Grades3!I79</f>
        <v>12</v>
      </c>
    </row>
    <row r="62" spans="1:9" ht="12.75">
      <c r="A62" t="str">
        <f>Grades3!A80</f>
        <v>MAE 4300 </v>
      </c>
      <c r="B62" t="str">
        <f>Grades3!B80</f>
        <v>Professional Practice in M.E. </v>
      </c>
      <c r="C62">
        <f>Grades3!C80</f>
        <v>2</v>
      </c>
      <c r="D62" t="str">
        <f>Grades3!D80</f>
        <v>Graded </v>
      </c>
      <c r="E62" t="str">
        <f>Grades3!E80</f>
        <v>A+</v>
      </c>
      <c r="F62">
        <f>Grades3!F80</f>
        <v>8.6</v>
      </c>
      <c r="G62" t="str">
        <f>Grades3!G80</f>
        <v>A Deyhim</v>
      </c>
      <c r="H62">
        <f>Grades3!H80</f>
        <v>0</v>
      </c>
      <c r="I62">
        <f>Grades3!I80</f>
        <v>8</v>
      </c>
    </row>
    <row r="63" spans="1:9" ht="12.75">
      <c r="A63" t="str">
        <f>Grades3!A81</f>
        <v>MAE 4900 </v>
      </c>
      <c r="B63" t="str">
        <f>Grades3!B81</f>
        <v>Special Investigations in MAE </v>
      </c>
      <c r="C63">
        <f>Grades3!C81</f>
        <v>4</v>
      </c>
      <c r="D63" t="str">
        <f>Grades3!D81</f>
        <v>Graded </v>
      </c>
      <c r="E63" t="str">
        <f>Grades3!E81</f>
        <v>A</v>
      </c>
      <c r="F63">
        <f>Grades3!F81</f>
        <v>16</v>
      </c>
      <c r="G63" t="str">
        <f>Grades3!G81</f>
        <v>Ulinski</v>
      </c>
      <c r="H63">
        <f>Grades3!H81</f>
        <v>0</v>
      </c>
      <c r="I63">
        <f>Grades3!I81</f>
        <v>16</v>
      </c>
    </row>
    <row r="64" spans="1:9" ht="12.75">
      <c r="A64" t="str">
        <f>Grades3!A82</f>
        <v>PSYCH 1101 </v>
      </c>
      <c r="B64" t="str">
        <f>Grades3!B82</f>
        <v>Introduction to Psychology </v>
      </c>
      <c r="C64">
        <f>Grades3!C82</f>
        <v>3</v>
      </c>
      <c r="D64" t="str">
        <f>Grades3!D82</f>
        <v>Satisfactory - Unsatisfactory Exclusively </v>
      </c>
      <c r="E64" t="str">
        <f>Grades3!E82</f>
        <v>SX</v>
      </c>
      <c r="F64">
        <f>Grades3!F82</f>
        <v>0</v>
      </c>
      <c r="G64" t="str">
        <f>Grades3!G82</f>
        <v>J Maas</v>
      </c>
      <c r="H64">
        <f>Grades3!H82</f>
        <v>0</v>
      </c>
      <c r="I64">
        <f>Grades3!I82</f>
        <v>0</v>
      </c>
    </row>
    <row r="65" spans="1:9" ht="12.75">
      <c r="A65">
        <f>Grades3!A83</f>
        <v>0</v>
      </c>
      <c r="B65">
        <f>Grades3!B83</f>
        <v>0</v>
      </c>
      <c r="C65">
        <f>Grades3!C83</f>
        <v>0</v>
      </c>
      <c r="D65">
        <f>Grades3!D83</f>
        <v>0</v>
      </c>
      <c r="E65">
        <f>Grades3!E83</f>
        <v>0</v>
      </c>
      <c r="F65">
        <f>Grades3!F83</f>
        <v>0</v>
      </c>
      <c r="G65">
        <f>Grades3!G83</f>
        <v>0</v>
      </c>
      <c r="H65">
        <f>Grades3!H83</f>
        <v>0</v>
      </c>
      <c r="I65">
        <f>Grades3!I83</f>
        <v>0</v>
      </c>
    </row>
    <row r="66" spans="1:9" ht="12.75">
      <c r="A66" t="str">
        <f>Grades3!A84</f>
        <v>Spring 2010</v>
      </c>
      <c r="B66" t="str">
        <f>Grades3!B84</f>
        <v>Semester Total</v>
      </c>
      <c r="C66">
        <f>Grades3!C84</f>
        <v>18</v>
      </c>
      <c r="D66">
        <f>Grades3!D84</f>
        <v>0</v>
      </c>
      <c r="E66">
        <f>Grades3!E84</f>
        <v>0</v>
      </c>
      <c r="F66">
        <f>Grades3!F84</f>
        <v>0</v>
      </c>
      <c r="G66">
        <f>Grades3!G84</f>
        <v>0</v>
      </c>
      <c r="H66">
        <f>Grades3!H84</f>
        <v>0</v>
      </c>
      <c r="I66">
        <f>Grades3!I84</f>
        <v>0</v>
      </c>
    </row>
    <row r="67" spans="1:9" ht="12.75">
      <c r="A67" t="str">
        <f>Grades3!A85</f>
        <v>CEE 6640</v>
      </c>
      <c r="B67" t="str">
        <f>Grades3!B85</f>
        <v>Transportation, Energy, And Environmental Systems For Sustainable Development</v>
      </c>
      <c r="C67">
        <f>Grades3!C85</f>
        <v>3</v>
      </c>
      <c r="D67">
        <f>Grades3!D85</f>
        <v>0</v>
      </c>
      <c r="E67" t="str">
        <f>Grades3!E85</f>
        <v>A+</v>
      </c>
      <c r="F67">
        <f>Grades3!F85</f>
        <v>12.899999999999999</v>
      </c>
      <c r="G67" t="str">
        <f>Grades3!G85</f>
        <v>Oliver Gao</v>
      </c>
      <c r="H67">
        <f>Grades3!H85</f>
        <v>0</v>
      </c>
      <c r="I67">
        <f>Grades3!I85</f>
        <v>12</v>
      </c>
    </row>
    <row r="68" spans="1:9" ht="12.75">
      <c r="A68" t="str">
        <f>Grades3!A86</f>
        <v>M&amp;AE 5010</v>
      </c>
      <c r="B68" t="str">
        <f>Grades3!B86</f>
        <v>Future Enemy Systems</v>
      </c>
      <c r="C68">
        <f>Grades3!C86</f>
        <v>3</v>
      </c>
      <c r="D68">
        <f>Grades3!D86</f>
        <v>0</v>
      </c>
      <c r="E68" t="str">
        <f>Grades3!E86</f>
        <v>A</v>
      </c>
      <c r="F68">
        <f>Grades3!F86</f>
        <v>12</v>
      </c>
      <c r="G68" t="str">
        <f>Grades3!G86</f>
        <v>Zhang</v>
      </c>
      <c r="H68">
        <f>Grades3!H86</f>
        <v>0</v>
      </c>
      <c r="I68">
        <f>Grades3!I86</f>
        <v>12</v>
      </c>
    </row>
    <row r="69" spans="1:9" ht="12.75">
      <c r="A69" t="str">
        <f>Grades3!A87</f>
        <v>NSE 4840</v>
      </c>
      <c r="B69" t="str">
        <f>Grades3!B87</f>
        <v>Introduction to Controlled Fusion: Principles and Technology</v>
      </c>
      <c r="C69">
        <f>Grades3!C87</f>
        <v>3</v>
      </c>
      <c r="D69">
        <f>Grades3!D87</f>
        <v>0</v>
      </c>
      <c r="E69" t="str">
        <f>Grades3!E87</f>
        <v>A</v>
      </c>
      <c r="F69">
        <f>Grades3!F87</f>
        <v>12</v>
      </c>
      <c r="G69" t="str">
        <f>Grades3!G87</f>
        <v>David Hammer</v>
      </c>
      <c r="H69">
        <f>Grades3!H87</f>
        <v>0</v>
      </c>
      <c r="I69">
        <f>Grades3!I87</f>
        <v>12</v>
      </c>
    </row>
    <row r="70" spans="1:9" ht="12.75">
      <c r="A70" t="str">
        <f>Grades3!A88</f>
        <v>EAS 1700</v>
      </c>
      <c r="B70" t="str">
        <f>Grades3!B88</f>
        <v>Evolution of the Earth/Life</v>
      </c>
      <c r="C70">
        <f>Grades3!C88</f>
        <v>3</v>
      </c>
      <c r="D70">
        <f>Grades3!D88</f>
        <v>0</v>
      </c>
      <c r="E70" t="str">
        <f>Grades3!E88</f>
        <v>A+</v>
      </c>
      <c r="F70">
        <f>Grades3!F88</f>
        <v>12.899999999999999</v>
      </c>
      <c r="G70" t="str">
        <f>Grades3!G88</f>
        <v>Cisne</v>
      </c>
      <c r="H70">
        <f>Grades3!H88</f>
        <v>0</v>
      </c>
      <c r="I70">
        <f>Grades3!I88</f>
        <v>12</v>
      </c>
    </row>
    <row r="71" spans="1:9" ht="12.75">
      <c r="A71" t="str">
        <f>Grades3!A89</f>
        <v>M&amp;AE 4210</v>
      </c>
      <c r="B71" t="str">
        <f>Grades3!B89</f>
        <v>Senior Design Project</v>
      </c>
      <c r="C71">
        <f>Grades3!C89</f>
        <v>3</v>
      </c>
      <c r="D71">
        <f>Grades3!D89</f>
        <v>0</v>
      </c>
      <c r="E71" t="str">
        <f>Grades3!E89</f>
        <v>A</v>
      </c>
      <c r="F71">
        <f>Grades3!F89</f>
        <v>12</v>
      </c>
      <c r="G71" t="str">
        <f>Grades3!G89</f>
        <v>Brandon Hencey</v>
      </c>
      <c r="H71">
        <f>Grades3!H89</f>
        <v>0</v>
      </c>
      <c r="I71">
        <f>Grades3!I89</f>
        <v>12</v>
      </c>
    </row>
    <row r="72" spans="1:9" ht="12.75">
      <c r="A72" t="str">
        <f>Grades3!A90</f>
        <v>M&amp;AE 5430</v>
      </c>
      <c r="B72" t="str">
        <f>Grades3!B90</f>
        <v>Combustion Processes</v>
      </c>
      <c r="C72">
        <f>Grades3!C90</f>
        <v>3</v>
      </c>
      <c r="D72">
        <f>Grades3!D90</f>
        <v>0</v>
      </c>
      <c r="E72" t="str">
        <f>Grades3!E90</f>
        <v>A-</v>
      </c>
      <c r="F72">
        <f>Grades3!F90</f>
        <v>11.100000000000001</v>
      </c>
      <c r="G72" t="str">
        <f>Grades3!G90</f>
        <v>F Gouldin</v>
      </c>
      <c r="H72">
        <f>Grades3!H90</f>
        <v>0</v>
      </c>
      <c r="I72">
        <f>Grades3!I90</f>
        <v>12</v>
      </c>
    </row>
    <row r="73" spans="1:9" ht="12.75">
      <c r="A73">
        <f>Grades3!A91</f>
        <v>0</v>
      </c>
      <c r="B73">
        <f>Grades3!B91</f>
        <v>0</v>
      </c>
      <c r="C73">
        <f>Grades3!C91</f>
        <v>0</v>
      </c>
      <c r="D73">
        <f>Grades3!D91</f>
        <v>0</v>
      </c>
      <c r="E73">
        <f>Grades3!E91</f>
        <v>0</v>
      </c>
      <c r="F73">
        <f>Grades3!F91</f>
        <v>0</v>
      </c>
      <c r="G73">
        <f>Grades3!G91</f>
        <v>0</v>
      </c>
      <c r="H73">
        <f>Grades3!H91</f>
        <v>0</v>
      </c>
      <c r="I73">
        <f>Grades3!I91</f>
        <v>0</v>
      </c>
    </row>
    <row r="74" spans="1:9" ht="12.75">
      <c r="A74" t="str">
        <f>Grades3!A92</f>
        <v>Transfer Credits</v>
      </c>
      <c r="B74">
        <f>Grades3!B92</f>
        <v>0</v>
      </c>
      <c r="C74">
        <f>Grades3!C92</f>
        <v>0</v>
      </c>
      <c r="D74">
        <f>Grades3!D92</f>
        <v>0</v>
      </c>
      <c r="E74">
        <f>Grades3!E92</f>
        <v>0</v>
      </c>
      <c r="F74">
        <f>Grades3!F92</f>
        <v>0</v>
      </c>
      <c r="G74">
        <f>Grades3!G92</f>
        <v>0</v>
      </c>
      <c r="H74">
        <f>Grades3!H92</f>
        <v>0</v>
      </c>
      <c r="I74">
        <f>Grades3!I92</f>
        <v>0</v>
      </c>
    </row>
    <row r="75" spans="1:9" ht="12.75">
      <c r="A75" t="str">
        <f>Grades3!A93</f>
        <v>High School</v>
      </c>
      <c r="B75" t="str">
        <f>Grades3!B93</f>
        <v>AP Test Credit: 8 Tests, average score 4.625/5</v>
      </c>
      <c r="C75">
        <f>Grades3!C93</f>
        <v>22</v>
      </c>
      <c r="D75">
        <f>Grades3!D93</f>
        <v>0</v>
      </c>
      <c r="E75" t="str">
        <f>Grades3!E93</f>
        <v>NA</v>
      </c>
      <c r="F75" t="str">
        <f>Grades3!F93</f>
        <v>NA</v>
      </c>
      <c r="G75" t="str">
        <f>Grades3!G93</f>
        <v>NA</v>
      </c>
      <c r="H75">
        <f>Grades3!H93</f>
        <v>0</v>
      </c>
      <c r="I75">
        <f>Grades3!I93</f>
        <v>0</v>
      </c>
    </row>
    <row r="76" spans="1:9" ht="12.75">
      <c r="A76" t="str">
        <f>Grades3!A94</f>
        <v>Summer 2007</v>
      </c>
      <c r="B76" t="str">
        <f>Grades3!B94</f>
        <v>University of Maryland: Microeconomics</v>
      </c>
      <c r="C76">
        <f>Grades3!C94</f>
        <v>3</v>
      </c>
      <c r="D76">
        <f>Grades3!D94</f>
        <v>0</v>
      </c>
      <c r="E76" t="str">
        <f>Grades3!E94</f>
        <v>A</v>
      </c>
      <c r="F76" t="str">
        <f>Grades3!F94</f>
        <v>NA</v>
      </c>
      <c r="G76" t="str">
        <f>Grades3!G94</f>
        <v>NA</v>
      </c>
      <c r="H76">
        <f>Grades3!H94</f>
        <v>0</v>
      </c>
      <c r="I76">
        <f>Grades3!I94</f>
        <v>0</v>
      </c>
    </row>
    <row r="77" spans="1:9" ht="12.75">
      <c r="A77" t="str">
        <f>Grades3!A95</f>
        <v>Summer 2009</v>
      </c>
      <c r="B77" t="str">
        <f>Grades3!B95</f>
        <v>University of Maryland: Physics Electricity &amp; Magnetism, Optics, and relativity</v>
      </c>
      <c r="C77">
        <f>Grades3!C95</f>
        <v>4</v>
      </c>
      <c r="D77">
        <f>Grades3!D95</f>
        <v>0</v>
      </c>
      <c r="E77" t="str">
        <f>Grades3!E95</f>
        <v>A-</v>
      </c>
      <c r="F77" t="str">
        <f>Grades3!F95</f>
        <v>NA</v>
      </c>
      <c r="G77" t="str">
        <f>Grades3!G95</f>
        <v>NA</v>
      </c>
      <c r="H77">
        <f>Grades3!H95</f>
        <v>0</v>
      </c>
      <c r="I77">
        <f>Grades3!I95</f>
        <v>0</v>
      </c>
    </row>
    <row r="78" spans="1:9" ht="12.75">
      <c r="A78">
        <f>Grades3!A96</f>
        <v>0</v>
      </c>
      <c r="B78">
        <f>Grades3!B96</f>
        <v>0</v>
      </c>
      <c r="C78">
        <f>Grades3!C96</f>
        <v>0</v>
      </c>
      <c r="D78">
        <f>Grades3!D96</f>
        <v>0</v>
      </c>
      <c r="E78">
        <f>Grades3!E96</f>
        <v>0</v>
      </c>
      <c r="F78">
        <f>Grades3!F96</f>
        <v>0</v>
      </c>
      <c r="G78">
        <f>Grades3!G96</f>
        <v>0</v>
      </c>
      <c r="H78">
        <f>Grades3!H96</f>
        <v>0</v>
      </c>
      <c r="I78">
        <f>Grades3!I96</f>
        <v>0</v>
      </c>
    </row>
    <row r="79" spans="1:9" ht="12.75">
      <c r="A79">
        <f>Grades3!A97</f>
        <v>0</v>
      </c>
      <c r="B79">
        <f>Grades3!B97</f>
        <v>0</v>
      </c>
      <c r="C79">
        <f>Grades3!C97</f>
        <v>0</v>
      </c>
      <c r="D79">
        <f>Grades3!D97</f>
        <v>0</v>
      </c>
      <c r="E79">
        <f>Grades3!E97</f>
        <v>0</v>
      </c>
      <c r="F79">
        <f>Grades3!F97</f>
        <v>0</v>
      </c>
      <c r="G79">
        <f>Grades3!G97</f>
        <v>0</v>
      </c>
      <c r="H79">
        <f>Grades3!H97</f>
        <v>0</v>
      </c>
      <c r="I79">
        <f>Grades3!I97</f>
        <v>0</v>
      </c>
    </row>
    <row r="80" spans="1:9" ht="12.75">
      <c r="A80">
        <f>Grades3!A98</f>
        <v>0</v>
      </c>
      <c r="B80">
        <f>Grades3!B98</f>
        <v>0</v>
      </c>
      <c r="C80">
        <f>Grades3!C98</f>
        <v>0</v>
      </c>
      <c r="D80">
        <f>Grades3!D98</f>
        <v>0</v>
      </c>
      <c r="E80">
        <f>Grades3!E98</f>
        <v>0</v>
      </c>
      <c r="F80">
        <f>Grades3!F98</f>
        <v>0</v>
      </c>
      <c r="G80">
        <f>Grades3!G98</f>
        <v>0</v>
      </c>
      <c r="H80">
        <f>Grades3!H98</f>
        <v>0</v>
      </c>
      <c r="I80">
        <f>Grades3!I98</f>
        <v>0</v>
      </c>
    </row>
    <row r="81" spans="1:9" ht="12.75">
      <c r="A81" t="str">
        <f>Grades3!A99</f>
        <v>MEng </v>
      </c>
      <c r="B81">
        <f>Grades3!B99</f>
        <v>0</v>
      </c>
      <c r="C81">
        <f>Grades3!C99</f>
        <v>0</v>
      </c>
      <c r="D81">
        <f>Grades3!D99</f>
        <v>0</v>
      </c>
      <c r="E81">
        <f>Grades3!E99</f>
        <v>0</v>
      </c>
      <c r="F81">
        <f>Grades3!F99</f>
        <v>0</v>
      </c>
      <c r="G81">
        <f>Grades3!G99</f>
        <v>0</v>
      </c>
      <c r="H81">
        <f>Grades3!H99</f>
        <v>0</v>
      </c>
      <c r="I81">
        <f>Grades3!I99</f>
        <v>0</v>
      </c>
    </row>
    <row r="82" spans="1:9" ht="12.75">
      <c r="A82" t="str">
        <f>Grades3!A100</f>
        <v>Class </v>
      </c>
      <c r="B82" t="str">
        <f>Grades3!B100</f>
        <v>Description </v>
      </c>
      <c r="C82" t="str">
        <f>Grades3!C100</f>
        <v>Units </v>
      </c>
      <c r="D82" t="str">
        <f>Grades3!D100</f>
        <v>Grading </v>
      </c>
      <c r="E82" t="str">
        <f>Grades3!E100</f>
        <v>Grade </v>
      </c>
      <c r="F82" t="str">
        <f>Grades3!F100</f>
        <v>Grade Points</v>
      </c>
      <c r="G82" t="str">
        <f>Grades3!G100</f>
        <v>Professor</v>
      </c>
      <c r="H82">
        <f>Grades3!H100</f>
        <v>0</v>
      </c>
      <c r="I82">
        <f>Grades3!I100</f>
        <v>0</v>
      </c>
    </row>
    <row r="83" spans="1:9" ht="12.75">
      <c r="A83" t="str">
        <f>Grades3!A101</f>
        <v>Spring 2010</v>
      </c>
      <c r="B83">
        <f>Grades3!B101</f>
        <v>0</v>
      </c>
      <c r="C83">
        <f>Grades3!C101</f>
        <v>0</v>
      </c>
      <c r="D83">
        <f>Grades3!D101</f>
        <v>0</v>
      </c>
      <c r="E83">
        <f>Grades3!E101</f>
        <v>0</v>
      </c>
      <c r="F83">
        <f>Grades3!F101</f>
        <v>0</v>
      </c>
      <c r="G83">
        <f>Grades3!G101</f>
        <v>0</v>
      </c>
      <c r="H83">
        <f>Grades3!H101</f>
        <v>0</v>
      </c>
      <c r="I83">
        <f>Grades3!I101</f>
        <v>0</v>
      </c>
    </row>
    <row r="84" spans="1:9" ht="12.75">
      <c r="A84" t="str">
        <f>Grades3!A102</f>
        <v>CEE 6640</v>
      </c>
      <c r="B84" t="str">
        <f>Grades3!B102</f>
        <v>Transportation, Energy, And Environmental Systems For Sustainable Development</v>
      </c>
      <c r="C84">
        <f>Grades3!C102</f>
        <v>3</v>
      </c>
      <c r="D84">
        <f>Grades3!D102</f>
        <v>0</v>
      </c>
      <c r="E84" t="str">
        <f>Grades3!E102</f>
        <v>A+</v>
      </c>
      <c r="F84">
        <f>Grades3!F102</f>
        <v>12.899999999999999</v>
      </c>
      <c r="G84" t="str">
        <f>Grades3!G102</f>
        <v>Oliver Gao</v>
      </c>
      <c r="H84">
        <f>Grades3!H102</f>
        <v>0</v>
      </c>
      <c r="I84">
        <f>Grades3!I102</f>
        <v>0</v>
      </c>
    </row>
    <row r="85" spans="1:9" ht="12.75">
      <c r="A85" t="str">
        <f>Grades3!A103</f>
        <v>M&amp;AE 5010</v>
      </c>
      <c r="B85" t="str">
        <f>Grades3!B103</f>
        <v>Future Enemy Systems</v>
      </c>
      <c r="C85">
        <f>Grades3!C103</f>
        <v>3</v>
      </c>
      <c r="D85">
        <f>Grades3!D103</f>
        <v>0</v>
      </c>
      <c r="E85" t="str">
        <f>Grades3!E103</f>
        <v>A</v>
      </c>
      <c r="F85">
        <f>Grades3!F103</f>
        <v>12</v>
      </c>
      <c r="G85" t="str">
        <f>Grades3!G103</f>
        <v>Zhang</v>
      </c>
      <c r="H85">
        <f>Grades3!H103</f>
        <v>0</v>
      </c>
      <c r="I85">
        <f>Grades3!I103</f>
        <v>0</v>
      </c>
    </row>
    <row r="86" spans="1:9" ht="12.75">
      <c r="A86" t="str">
        <f>Grades3!A104</f>
        <v>NSE 4840</v>
      </c>
      <c r="B86" t="str">
        <f>Grades3!B104</f>
        <v>Introduction to Controlled Fusion: Principles and Technology</v>
      </c>
      <c r="C86">
        <f>Grades3!C104</f>
        <v>3</v>
      </c>
      <c r="D86">
        <f>Grades3!D104</f>
        <v>0</v>
      </c>
      <c r="E86" t="str">
        <f>Grades3!E104</f>
        <v>A</v>
      </c>
      <c r="F86">
        <f>Grades3!F104</f>
        <v>12</v>
      </c>
      <c r="G86" t="str">
        <f>Grades3!G104</f>
        <v>David Hammer</v>
      </c>
      <c r="H86">
        <f>Grades3!H104</f>
        <v>0</v>
      </c>
      <c r="I86">
        <f>Grades3!I104</f>
        <v>0</v>
      </c>
    </row>
    <row r="87" spans="1:9" ht="12.75">
      <c r="A87">
        <f>Grades3!A105</f>
        <v>0</v>
      </c>
      <c r="B87">
        <f>Grades3!B105</f>
        <v>0</v>
      </c>
      <c r="C87">
        <f>Grades3!C105</f>
        <v>0</v>
      </c>
      <c r="D87">
        <f>Grades3!D105</f>
        <v>0</v>
      </c>
      <c r="E87">
        <f>Grades3!E105</f>
        <v>0</v>
      </c>
      <c r="F87">
        <f>Grades3!F105</f>
        <v>0</v>
      </c>
      <c r="G87">
        <f>Grades3!G105</f>
        <v>0</v>
      </c>
      <c r="H87">
        <f>Grades3!H105</f>
        <v>0</v>
      </c>
      <c r="I87">
        <f>Grades3!I105</f>
        <v>0</v>
      </c>
    </row>
    <row r="88" spans="1:9" ht="12.75">
      <c r="A88" t="str">
        <f>Grades3!A106</f>
        <v>Fall 2010</v>
      </c>
      <c r="B88" t="str">
        <f>Grades3!B106</f>
        <v>Semester Total</v>
      </c>
      <c r="C88">
        <f>Grades3!C106</f>
        <v>21</v>
      </c>
      <c r="D88">
        <f>Grades3!D106</f>
        <v>0</v>
      </c>
      <c r="E88">
        <f>Grades3!E106</f>
        <v>0</v>
      </c>
      <c r="F88">
        <f>Grades3!F106</f>
        <v>0</v>
      </c>
      <c r="G88">
        <f>Grades3!G106</f>
        <v>0</v>
      </c>
      <c r="H88">
        <f>Grades3!H106</f>
        <v>0</v>
      </c>
      <c r="I88">
        <f>Grades3!I106</f>
        <v>0</v>
      </c>
    </row>
    <row r="89" spans="1:9" ht="12.75">
      <c r="A89" t="str">
        <f>Grades3!A107</f>
        <v>SYSEN 5100</v>
      </c>
      <c r="B89" t="str">
        <f>Grades3!B107</f>
        <v>Systems Engineering</v>
      </c>
      <c r="C89">
        <f>Grades3!C107</f>
        <v>3</v>
      </c>
      <c r="D89">
        <f>Grades3!D107</f>
        <v>0</v>
      </c>
      <c r="E89" t="str">
        <f>Grades3!E107</f>
        <v>A-</v>
      </c>
      <c r="F89">
        <f>Grades3!F107</f>
        <v>11.100000000000001</v>
      </c>
      <c r="G89" t="str">
        <f>Grades3!G107</f>
        <v>B Hencey</v>
      </c>
      <c r="H89">
        <f>Grades3!K107</f>
        <v>0</v>
      </c>
      <c r="I89">
        <f>Grades3!I107</f>
        <v>0</v>
      </c>
    </row>
    <row r="90" spans="1:9" ht="12.75">
      <c r="A90" t="str">
        <f>Grades3!A108</f>
        <v>MAE 4610</v>
      </c>
      <c r="B90" t="str">
        <f>Grades3!B108</f>
        <v>Entrepreneurship For Engineers</v>
      </c>
      <c r="C90">
        <f>Grades3!C108</f>
        <v>3</v>
      </c>
      <c r="D90">
        <f>Grades3!D108</f>
        <v>0</v>
      </c>
      <c r="E90" t="str">
        <f>Grades3!E108</f>
        <v>A</v>
      </c>
      <c r="F90">
        <f>Grades3!F108</f>
        <v>12</v>
      </c>
      <c r="G90" t="str">
        <f>Grades3!G108</f>
        <v>Schneider,G</v>
      </c>
      <c r="H90">
        <f>Grades3!H108</f>
        <v>0</v>
      </c>
      <c r="I90">
        <f>Grades3!I108</f>
        <v>12</v>
      </c>
    </row>
    <row r="91" spans="1:9" ht="12.75">
      <c r="A91" t="str">
        <f>Grades3!A109</f>
        <v>MAE 5459</v>
      </c>
      <c r="B91" t="str">
        <f>Grades3!B109</f>
        <v>Energy Seminar I</v>
      </c>
      <c r="C91">
        <f>Grades3!C109</f>
        <v>1</v>
      </c>
      <c r="D91">
        <f>Grades3!D109</f>
        <v>0</v>
      </c>
      <c r="E91" t="str">
        <f>Grades3!E109</f>
        <v>A</v>
      </c>
      <c r="F91">
        <f>Grades3!F109</f>
        <v>4</v>
      </c>
      <c r="G91" t="str">
        <f>Grades3!G109</f>
        <v>David Hammer</v>
      </c>
      <c r="H91">
        <f>Grades3!H109</f>
        <v>0</v>
      </c>
      <c r="I91">
        <f>Grades3!I109</f>
        <v>4</v>
      </c>
    </row>
    <row r="92" spans="1:9" ht="12.75">
      <c r="A92" t="str">
        <f>Grades3!A110</f>
        <v>MAE 7999</v>
      </c>
      <c r="B92" t="str">
        <f>Grades3!B110</f>
        <v>Mechanical And Aerospace Engineering Colloquium</v>
      </c>
      <c r="C92">
        <f>Grades3!C110</f>
        <v>1</v>
      </c>
      <c r="D92">
        <f>Grades3!D110</f>
        <v>0</v>
      </c>
      <c r="E92" t="str">
        <f>Grades3!E110</f>
        <v>SX</v>
      </c>
      <c r="F92">
        <f>Grades3!F110</f>
        <v>4</v>
      </c>
      <c r="G92" t="str">
        <f>Grades3!G110</f>
        <v>Y Gao</v>
      </c>
      <c r="H92">
        <f>Grades3!H110</f>
        <v>0</v>
      </c>
      <c r="I92">
        <f>Grades3!I110</f>
        <v>0</v>
      </c>
    </row>
    <row r="93" spans="1:9" ht="12.75">
      <c r="A93" t="str">
        <f>Grades3!A111</f>
        <v>ORIE 9100</v>
      </c>
      <c r="B93" t="str">
        <f>Grades3!B111</f>
        <v>Enterprise Engineering Colloquium</v>
      </c>
      <c r="C93">
        <f>Grades3!C111</f>
        <v>1</v>
      </c>
      <c r="D93">
        <f>Grades3!D111</f>
        <v>0</v>
      </c>
      <c r="E93" t="str">
        <f>Grades3!E111</f>
        <v>SX</v>
      </c>
      <c r="F93">
        <f>Grades3!F111</f>
        <v>4</v>
      </c>
      <c r="G93" t="str">
        <f>Grades3!G111</f>
        <v>Caggiano,K</v>
      </c>
      <c r="H93">
        <f>Grades3!H111</f>
        <v>0</v>
      </c>
      <c r="I93">
        <f>Grades3!I111</f>
        <v>0</v>
      </c>
    </row>
    <row r="94" spans="1:9" ht="12.75">
      <c r="A94" t="str">
        <f>Grades3!A112</f>
        <v>M&amp;AE 5930/SYSEN 5300 </v>
      </c>
      <c r="B94" t="str">
        <f>Grades3!B112</f>
        <v>Systems Engineering For The Design And Operation Of Reliable Systems</v>
      </c>
      <c r="C94">
        <f>Grades3!C112</f>
        <v>3</v>
      </c>
      <c r="D94">
        <f>Grades3!D112</f>
        <v>0</v>
      </c>
      <c r="E94" t="str">
        <f>Grades3!E112</f>
        <v>A</v>
      </c>
      <c r="F94">
        <f>Grades3!F112</f>
        <v>12</v>
      </c>
      <c r="G94" t="str">
        <f>Grades3!G112</f>
        <v>Oliver Gao</v>
      </c>
      <c r="H94">
        <f>Grades3!H112</f>
        <v>0</v>
      </c>
      <c r="I94">
        <f>Grades3!I112</f>
        <v>12</v>
      </c>
    </row>
    <row r="95" spans="1:9" ht="12.75">
      <c r="A95" t="str">
        <f>Grades3!A113</f>
        <v>SYSEN 5320</v>
      </c>
      <c r="B95" t="str">
        <f>Grades3!B113</f>
        <v>Six Sigma Project</v>
      </c>
      <c r="C95">
        <f>Grades3!C113</f>
        <v>1</v>
      </c>
      <c r="D95">
        <f>Grades3!D113</f>
        <v>0</v>
      </c>
      <c r="E95" t="str">
        <f>Grades3!E113</f>
        <v>A</v>
      </c>
      <c r="F95">
        <f>Grades3!F113</f>
        <v>4</v>
      </c>
      <c r="G95" t="str">
        <f>Grades3!G113</f>
        <v>Oliver Gao</v>
      </c>
      <c r="H95">
        <f>Grades3!H113</f>
        <v>0</v>
      </c>
      <c r="I95">
        <f>Grades3!I113</f>
        <v>4</v>
      </c>
    </row>
    <row r="96" spans="1:9" ht="12.75">
      <c r="A96" t="str">
        <f>Grades3!A114</f>
        <v>MAE 6900</v>
      </c>
      <c r="B96" t="str">
        <f>Grades3!B114</f>
        <v>Special Investigations in Mechanical and Aerospace Engineering</v>
      </c>
      <c r="C96">
        <f>Grades3!C114</f>
        <v>8</v>
      </c>
      <c r="D96">
        <f>Grades3!D114</f>
        <v>0</v>
      </c>
      <c r="E96" t="str">
        <f>Grades3!E114</f>
        <v>A+</v>
      </c>
      <c r="F96">
        <f>Grades3!F114</f>
        <v>34.4</v>
      </c>
      <c r="G96" t="str">
        <f>Grades3!G114</f>
        <v>Brandon Hencey</v>
      </c>
      <c r="H96">
        <f>Grades3!H114</f>
        <v>0</v>
      </c>
      <c r="I96">
        <f>Grades3!I114</f>
        <v>32</v>
      </c>
    </row>
    <row r="97" spans="1:9" ht="12.75">
      <c r="A97">
        <f>Grades3!A115</f>
        <v>0</v>
      </c>
      <c r="B97">
        <f>Grades3!B115</f>
        <v>0</v>
      </c>
      <c r="C97">
        <f>Grades3!C115</f>
        <v>0</v>
      </c>
      <c r="D97">
        <f>Grades3!D115</f>
        <v>0</v>
      </c>
      <c r="E97">
        <f>Grades3!E115</f>
        <v>0</v>
      </c>
      <c r="F97">
        <f>Grades3!F115</f>
        <v>0</v>
      </c>
      <c r="G97">
        <f>Grades3!G115</f>
        <v>0</v>
      </c>
      <c r="H97">
        <f>Grades3!H115</f>
        <v>0</v>
      </c>
      <c r="I97">
        <f>Grades3!I115</f>
        <v>0</v>
      </c>
    </row>
    <row r="98" spans="1:9" ht="12.75">
      <c r="A98">
        <f>Grades3!A116</f>
        <v>0</v>
      </c>
      <c r="B98">
        <f>Grades3!B116</f>
        <v>0</v>
      </c>
      <c r="C98">
        <f>Grades3!C116</f>
        <v>0</v>
      </c>
      <c r="D98">
        <f>Grades3!D116</f>
        <v>0</v>
      </c>
      <c r="E98">
        <f>Grades3!E116</f>
        <v>0</v>
      </c>
      <c r="F98">
        <f>Grades3!F116</f>
        <v>0</v>
      </c>
      <c r="G98">
        <f>Grades3!G116</f>
        <v>0</v>
      </c>
      <c r="H98">
        <f>Grades3!H116</f>
        <v>0</v>
      </c>
      <c r="I98">
        <f>Grades3!I116</f>
        <v>0</v>
      </c>
    </row>
    <row r="99" spans="1:9" ht="12.75">
      <c r="A99" t="str">
        <f>Grades3!A117</f>
        <v>Final Numbers</v>
      </c>
      <c r="B99">
        <f>Grades3!B117</f>
        <v>0</v>
      </c>
      <c r="C99">
        <f>Grades3!C117</f>
        <v>0</v>
      </c>
      <c r="D99">
        <f>Grades3!D117</f>
        <v>0</v>
      </c>
      <c r="E99">
        <f>Grades3!E117</f>
        <v>0</v>
      </c>
      <c r="F99">
        <f>Grades3!F117</f>
        <v>0</v>
      </c>
      <c r="G99">
        <f>Grades3!G117</f>
        <v>0</v>
      </c>
      <c r="H99">
        <f>Grades3!H117</f>
        <v>0</v>
      </c>
      <c r="I99">
        <f>Grades3!I117</f>
        <v>0</v>
      </c>
    </row>
    <row r="100" spans="1:9" ht="12.75">
      <c r="A100" t="str">
        <f>Grades3!A118</f>
        <v>Final Numbers</v>
      </c>
      <c r="B100" t="str">
        <f>Grades3!B118</f>
        <v>Cornell GPA</v>
      </c>
      <c r="C100" t="str">
        <f>Grades3!C118</f>
        <v>Number of Courses for letter grade</v>
      </c>
      <c r="D100" t="str">
        <f>Grades3!D118</f>
        <v>Total Number of Courses</v>
      </c>
      <c r="E100" t="str">
        <f>Grades3!E118</f>
        <v>Number of Graded Credits</v>
      </c>
      <c r="F100" t="str">
        <f>Grades3!F118</f>
        <v>Total Number of Credits</v>
      </c>
      <c r="G100" t="str">
        <f>Grades3!G118</f>
        <v>Number of Grade Points</v>
      </c>
      <c r="H100" t="str">
        <f>Grades3!H118</f>
        <v>Calculated GPA if no A+'s (4.0 max)</v>
      </c>
      <c r="I100" t="str">
        <f>Grades3!I118</f>
        <v>Calculated GPA if no +/-'s (A's &amp; B's only)</v>
      </c>
    </row>
    <row r="101" spans="1:9" ht="12.75">
      <c r="A101" t="str">
        <f>Grades3!A119</f>
        <v>Overall GPA</v>
      </c>
      <c r="B101">
        <f>Grades3!B119</f>
        <v>3.7030769230769227</v>
      </c>
      <c r="C101">
        <f>Grades3!C119</f>
        <v>44</v>
      </c>
      <c r="D101">
        <f>Grades3!D119</f>
        <v>51</v>
      </c>
      <c r="E101">
        <f>Grades3!E119</f>
        <v>130</v>
      </c>
      <c r="F101">
        <f>Grades3!F119</f>
        <v>140</v>
      </c>
      <c r="G101">
        <f>Grades3!G119</f>
        <v>481.4</v>
      </c>
      <c r="H101">
        <f>Grades3!H119</f>
        <v>3.6661538461538457</v>
      </c>
      <c r="I101">
        <f>Grades3!I119</f>
        <v>3.707692307692308</v>
      </c>
    </row>
    <row r="102" spans="1:9" ht="12.75">
      <c r="A102" t="str">
        <f>Grades3!A120</f>
        <v>Major GPA</v>
      </c>
      <c r="B102">
        <f>Grades3!B120</f>
        <v>3.725423728813559</v>
      </c>
      <c r="C102">
        <f>Grades3!C120</f>
        <v>19</v>
      </c>
      <c r="D102">
        <f>Grades3!D120</f>
        <v>19</v>
      </c>
      <c r="E102">
        <f>Grades3!E120</f>
        <v>59</v>
      </c>
      <c r="F102">
        <f>Grades3!F120</f>
        <v>59</v>
      </c>
      <c r="G102">
        <f>Grades3!G120</f>
        <v>219.79999999999998</v>
      </c>
      <c r="H102">
        <f>Grades3!H120</f>
        <v>3.616115349618534</v>
      </c>
      <c r="I102">
        <f>Grades3!I120</f>
        <v>3.694915254237288</v>
      </c>
    </row>
    <row r="103" spans="1:9" ht="12.75">
      <c r="A103" t="str">
        <f>Grades3!A121</f>
        <v>Concentration GPA</v>
      </c>
      <c r="B103">
        <f>Grades3!B121</f>
        <v>4.042857142857144</v>
      </c>
      <c r="C103">
        <f>Grades3!C121</f>
        <v>17</v>
      </c>
      <c r="D103">
        <f>Grades3!D121</f>
        <v>17</v>
      </c>
      <c r="E103">
        <f>Grades3!E121</f>
        <v>49</v>
      </c>
      <c r="F103">
        <f>Grades3!F121</f>
        <v>49</v>
      </c>
      <c r="G103">
        <f>Grades3!G121</f>
        <v>198.10000000000002</v>
      </c>
      <c r="H103">
        <f>Grades3!H121</f>
        <v>4</v>
      </c>
      <c r="I103">
        <f>Grades3!I121</f>
        <v>4</v>
      </c>
    </row>
    <row r="104" spans="1:9" ht="12.75">
      <c r="A104" t="str">
        <f>Grades3!A122</f>
        <v>Masters GPA</v>
      </c>
      <c r="B104">
        <f>Grades3!B122</f>
        <v>4.085714285714286</v>
      </c>
      <c r="C104">
        <f>Grades3!C122</f>
        <v>10</v>
      </c>
      <c r="D104">
        <f>Grades3!D122</f>
        <v>11</v>
      </c>
      <c r="E104">
        <f>Grades3!E122</f>
        <v>28</v>
      </c>
      <c r="F104">
        <f>Grades3!F122</f>
        <v>30</v>
      </c>
      <c r="G104">
        <f>Grades3!G122</f>
        <v>114.4</v>
      </c>
      <c r="H104">
        <f>Grades3!H122</f>
        <v>3.9678571428571434</v>
      </c>
      <c r="I104">
        <f>Grades3!I122</f>
        <v>4</v>
      </c>
    </row>
    <row r="105" spans="1:9" ht="12.75">
      <c r="A105">
        <f>Grades3!A123</f>
        <v>0</v>
      </c>
      <c r="B105">
        <f>Grades3!B123</f>
        <v>0</v>
      </c>
      <c r="C105">
        <f>Grades3!C123</f>
        <v>0</v>
      </c>
      <c r="D105">
        <f>Grades3!D123</f>
        <v>0</v>
      </c>
      <c r="E105">
        <f>Grades3!E123</f>
        <v>0</v>
      </c>
      <c r="F105">
        <f>Grades3!F123</f>
        <v>0</v>
      </c>
      <c r="G105">
        <f>Grades3!G123</f>
        <v>0</v>
      </c>
      <c r="H105">
        <f>Grades3!H123</f>
        <v>0</v>
      </c>
      <c r="I105">
        <f>Grades3!I123</f>
        <v>0</v>
      </c>
    </row>
    <row r="106" spans="1:9" ht="12.75">
      <c r="A106">
        <f>Grades3!A124</f>
        <v>0</v>
      </c>
      <c r="B106">
        <f>Grades3!B124</f>
        <v>0</v>
      </c>
      <c r="C106">
        <f>Grades3!C124</f>
        <v>0</v>
      </c>
      <c r="D106">
        <f>Grades3!D124</f>
        <v>0</v>
      </c>
      <c r="E106">
        <f>Grades3!E124</f>
        <v>0</v>
      </c>
      <c r="F106">
        <f>Grades3!F124</f>
        <v>0</v>
      </c>
      <c r="G106">
        <f>Grades3!G124</f>
        <v>0</v>
      </c>
      <c r="H106">
        <f>Grades3!H124</f>
        <v>0</v>
      </c>
      <c r="I106">
        <f>Grades3!I124</f>
        <v>0</v>
      </c>
    </row>
    <row r="107" spans="1:9" ht="12.75">
      <c r="A107" t="str">
        <f>Grades3!A125</f>
        <v>Grade Scales (for Cornell and for comparison calculations)</v>
      </c>
      <c r="B107">
        <f>Grades3!B125</f>
        <v>0</v>
      </c>
      <c r="C107">
        <f>Grades3!C125</f>
        <v>0</v>
      </c>
      <c r="D107">
        <f>Grades3!D125</f>
        <v>0</v>
      </c>
      <c r="E107">
        <f>Grades3!E125</f>
        <v>0</v>
      </c>
      <c r="F107">
        <f>Grades3!F125</f>
        <v>0</v>
      </c>
      <c r="G107">
        <f>Grades3!G125</f>
        <v>0</v>
      </c>
      <c r="H107">
        <f>Grades3!H125</f>
        <v>0</v>
      </c>
      <c r="I107">
        <f>Grades3!I125</f>
        <v>0</v>
      </c>
    </row>
    <row r="108" spans="1:12" ht="12.75">
      <c r="A108">
        <f>Grades3!A126</f>
        <v>0</v>
      </c>
      <c r="B108" t="str">
        <f>Grades3!B126</f>
        <v>A+</v>
      </c>
      <c r="C108" t="str">
        <f>Grades3!C126</f>
        <v>A</v>
      </c>
      <c r="D108" t="str">
        <f>Grades3!D126</f>
        <v>A-</v>
      </c>
      <c r="E108" t="str">
        <f>Grades3!E126</f>
        <v>B+</v>
      </c>
      <c r="F108" t="str">
        <f>Grades3!F126</f>
        <v>B</v>
      </c>
      <c r="G108" t="str">
        <f>Grades3!G126</f>
        <v>B-</v>
      </c>
      <c r="H108" t="str">
        <f>Grades3!H126</f>
        <v>C+</v>
      </c>
      <c r="I108" t="str">
        <f>Grades3!I126</f>
        <v>C</v>
      </c>
      <c r="J108" t="str">
        <f>Grades3!J126</f>
        <v>C-</v>
      </c>
      <c r="K108" t="str">
        <f>Grades3!K126</f>
        <v>D</v>
      </c>
      <c r="L108" t="str">
        <f>Grades3!L126</f>
        <v>E</v>
      </c>
    </row>
    <row r="109" spans="1:12" ht="12.75">
      <c r="A109" t="str">
        <f>Grades3!A127</f>
        <v>Cornell's Scale</v>
      </c>
      <c r="B109">
        <f>Grades3!B127</f>
        <v>4.3</v>
      </c>
      <c r="C109">
        <f>Grades3!C127</f>
        <v>4</v>
      </c>
      <c r="D109">
        <f>Grades3!D127</f>
        <v>3.7</v>
      </c>
      <c r="E109">
        <f>Grades3!E127</f>
        <v>3.3</v>
      </c>
      <c r="F109">
        <f>Grades3!F127</f>
        <v>3</v>
      </c>
      <c r="G109">
        <f>Grades3!G127</f>
        <v>2.7</v>
      </c>
      <c r="H109">
        <f>Grades3!H127</f>
        <v>2.3</v>
      </c>
      <c r="I109">
        <f>Grades3!I127</f>
        <v>2</v>
      </c>
      <c r="J109">
        <f>Grades3!J127</f>
        <v>1.7</v>
      </c>
      <c r="K109">
        <f>Grades3!K127</f>
        <v>1</v>
      </c>
      <c r="L109">
        <f>Grades3!L127</f>
        <v>0</v>
      </c>
    </row>
    <row r="110" spans="1:12" ht="12.75">
      <c r="A110" t="str">
        <f>Grades3!A128</f>
        <v>No A+'s</v>
      </c>
      <c r="B110">
        <f>Grades3!B128</f>
        <v>4</v>
      </c>
      <c r="C110">
        <f>Grades3!C128</f>
        <v>4</v>
      </c>
      <c r="D110">
        <f>Grades3!D128</f>
        <v>3.7</v>
      </c>
      <c r="E110">
        <f>Grades3!E128</f>
        <v>3.3</v>
      </c>
      <c r="F110">
        <f>Grades3!F128</f>
        <v>3</v>
      </c>
      <c r="G110">
        <f>Grades3!G128</f>
        <v>2.7</v>
      </c>
      <c r="H110">
        <f>Grades3!H128</f>
        <v>2.3</v>
      </c>
      <c r="I110">
        <f>Grades3!I128</f>
        <v>2</v>
      </c>
      <c r="J110">
        <f>Grades3!J128</f>
        <v>1.7</v>
      </c>
      <c r="K110">
        <f>Grades3!K128</f>
        <v>1</v>
      </c>
      <c r="L110">
        <f>Grades3!L128</f>
        <v>0</v>
      </c>
    </row>
    <row r="111" spans="1:12" ht="12.75">
      <c r="A111" t="str">
        <f>Grades3!A129</f>
        <v>No +'s/-'s</v>
      </c>
      <c r="B111">
        <f>Grades3!B129</f>
        <v>4</v>
      </c>
      <c r="C111">
        <f>Grades3!C129</f>
        <v>0</v>
      </c>
      <c r="D111">
        <f>Grades3!D129</f>
        <v>0</v>
      </c>
      <c r="E111">
        <f>Grades3!E129</f>
        <v>3</v>
      </c>
      <c r="F111">
        <f>Grades3!F129</f>
        <v>0</v>
      </c>
      <c r="G111">
        <f>Grades3!G129</f>
        <v>0</v>
      </c>
      <c r="H111">
        <f>Grades3!H129</f>
        <v>2</v>
      </c>
      <c r="I111">
        <f>Grades3!I129</f>
        <v>0</v>
      </c>
      <c r="J111">
        <f>Grades3!J129</f>
        <v>0</v>
      </c>
      <c r="K111">
        <f>Grades3!K129</f>
        <v>1</v>
      </c>
      <c r="L111">
        <f>Grades3!L129</f>
        <v>0</v>
      </c>
    </row>
    <row r="112" spans="1:2" ht="12.75">
      <c r="A112">
        <f>Grades3!A130</f>
        <v>0</v>
      </c>
      <c r="B112">
        <f>Grades3!B130</f>
        <v>0</v>
      </c>
    </row>
    <row r="113" spans="1:2" ht="12.75">
      <c r="A113">
        <f>Grades3!A131</f>
        <v>0</v>
      </c>
      <c r="B113">
        <f>Grades3!B131</f>
        <v>0</v>
      </c>
    </row>
    <row r="114" spans="1:2" ht="12.75">
      <c r="A114">
        <f>Grades3!A132</f>
        <v>0</v>
      </c>
      <c r="B114">
        <f>Grades3!B132</f>
        <v>0</v>
      </c>
    </row>
    <row r="115" spans="1:2" ht="12.75">
      <c r="A115" t="str">
        <f>Grades3!A133</f>
        <v>Notes</v>
      </c>
      <c r="B115">
        <f>Grades3!B133</f>
        <v>0</v>
      </c>
    </row>
    <row r="116" spans="1:2" ht="12.75">
      <c r="A116" t="str">
        <f>Grades3!A134</f>
        <v>• Cornell's grading scale is the normal college scale (4=A, 3= B) with the inclusion of plus and minus increments, (A+=3.3, A-=3.7) and includes A+ as a 4.3. </v>
      </c>
      <c r="B116">
        <f>Grades3!B134</f>
        <v>0</v>
      </c>
    </row>
    <row r="117" spans="1:2" ht="12.75">
      <c r="A117" t="str">
        <f>Grades3!A135</f>
        <v>• SX is Cornell's symbol for a course taken pass/fail and earning a pass, used for seminar, gym, etc courses</v>
      </c>
      <c r="B117">
        <f>Grades3!B135</f>
        <v>0</v>
      </c>
    </row>
    <row r="118" spans="1:2" ht="12.75">
      <c r="A118" t="str">
        <f>Grades3!A136</f>
        <v>• I completed the masters of engineering in one semester by counting the max of 3 courses/9credits from graduate courses taken in undergrad not used for other cred, then taking 8 courses.</v>
      </c>
      <c r="B118">
        <f>Grades3!B136</f>
        <v>0</v>
      </c>
    </row>
    <row r="119" spans="1:2" ht="12.75">
      <c r="A119" t="str">
        <f>Grades3!A137</f>
        <v>• The "top of class" for my masters was awarded through the "Outstanding Achievement Award" at the Mechanical Engineering commencement, and is given to two, sometimes three, of the best students from the pool of mechanical, aerospace, and theoretical and applied mechanics</v>
      </c>
      <c r="B119">
        <f>Grades3!B137</f>
        <v>0</v>
      </c>
    </row>
    <row r="120" spans="1:2" ht="12.75">
      <c r="A120" t="str">
        <f>Grades3!A138</f>
        <v>• Fall Semester at Cornell is Late August through mid December.  Spring Semester is Early February through May</v>
      </c>
      <c r="B120">
        <f>Grades3!B138</f>
        <v>0</v>
      </c>
    </row>
    <row r="121" spans="1:2" ht="12.75">
      <c r="A121" t="str">
        <f>Grades3!A139</f>
        <v>• Although not published, the best estimate of the average Cornell Engineering GPA is around a 2.9</v>
      </c>
      <c r="B121">
        <f>Grades3!B139</f>
        <v>0</v>
      </c>
    </row>
    <row r="122" spans="1:2" ht="12.75">
      <c r="A122">
        <f>Grades3!A140</f>
        <v>0</v>
      </c>
      <c r="B122">
        <f>Grades3!B140</f>
        <v>0</v>
      </c>
    </row>
    <row r="123" spans="1:2" ht="12.75">
      <c r="A123">
        <f>Grades3!A141</f>
        <v>0</v>
      </c>
      <c r="B123">
        <f>Grades3!B141</f>
        <v>0</v>
      </c>
    </row>
    <row r="124" spans="1:2" ht="12.75">
      <c r="A124">
        <f>Grades3!A142</f>
        <v>0</v>
      </c>
      <c r="B124">
        <f>Grades3!B142</f>
        <v>0</v>
      </c>
    </row>
    <row r="125" spans="1:2" ht="12.75">
      <c r="A125" t="str">
        <f>Grades3!A143</f>
        <v>Total Grade Points w/o +'s/-'s</v>
      </c>
      <c r="B125">
        <f>Grades3!B143</f>
        <v>482</v>
      </c>
    </row>
    <row r="126" spans="1:2" ht="12.75">
      <c r="A126" t="str">
        <f>Grades3!A144</f>
        <v>Major Grade Points w/o +/-'s</v>
      </c>
      <c r="B126">
        <f>Grades3!B144</f>
        <v>218</v>
      </c>
    </row>
    <row r="127" spans="1:2" ht="12.75">
      <c r="A127" t="str">
        <f>Grades3!A145</f>
        <v>Concentration Grade Points</v>
      </c>
      <c r="B127">
        <f>Grades3!B145</f>
        <v>196</v>
      </c>
    </row>
    <row r="128" spans="1:2" ht="12.75">
      <c r="A128" t="str">
        <f>Grades3!A146</f>
        <v>Masters Grade Points w/o +'s/-'s</v>
      </c>
      <c r="B128">
        <f>Grades3!B146</f>
        <v>196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585FF"/>
  </sheetPr>
  <dimension ref="B1:M90"/>
  <sheetViews>
    <sheetView zoomScaleSheetLayoutView="100" workbookViewId="0" topLeftCell="A1">
      <selection activeCell="D21" sqref="D21"/>
    </sheetView>
  </sheetViews>
  <sheetFormatPr defaultColWidth="9.140625" defaultRowHeight="12.75"/>
  <cols>
    <col min="1" max="1" width="9.140625" style="24" customWidth="1"/>
    <col min="2" max="2" width="28.28125" style="24" customWidth="1"/>
    <col min="3" max="3" width="26.7109375" style="24" customWidth="1"/>
    <col min="4" max="4" width="27.00390625" style="24" customWidth="1"/>
    <col min="5" max="5" width="31.421875" style="24" customWidth="1"/>
    <col min="6" max="6" width="28.00390625" style="24" customWidth="1"/>
    <col min="7" max="7" width="32.28125" style="24" customWidth="1"/>
    <col min="8" max="8" width="27.8515625" style="24" customWidth="1"/>
    <col min="9" max="9" width="22.421875" style="24" customWidth="1"/>
    <col min="10" max="10" width="25.28125" style="24" customWidth="1"/>
    <col min="11" max="11" width="27.140625" style="24" customWidth="1"/>
    <col min="12" max="12" width="26.421875" style="24" customWidth="1"/>
    <col min="13" max="13" width="10.28125" style="24" customWidth="1"/>
    <col min="14" max="16384" width="9.140625" style="24" customWidth="1"/>
  </cols>
  <sheetData>
    <row r="1" spans="2:11" ht="12.75">
      <c r="B1" s="163" t="s">
        <v>575</v>
      </c>
      <c r="C1" s="163" t="s">
        <v>574</v>
      </c>
      <c r="D1" s="163" t="s">
        <v>573</v>
      </c>
      <c r="E1" s="163" t="s">
        <v>668</v>
      </c>
      <c r="F1" s="163" t="s">
        <v>197</v>
      </c>
      <c r="G1" s="219" t="s">
        <v>571</v>
      </c>
      <c r="H1" s="219"/>
      <c r="I1" s="219" t="s">
        <v>210</v>
      </c>
      <c r="J1" s="219"/>
      <c r="K1" s="164"/>
    </row>
    <row r="2" spans="7:11" ht="12.75">
      <c r="G2" s="28"/>
      <c r="K2" s="30" t="s">
        <v>62</v>
      </c>
    </row>
    <row r="3" spans="2:12" ht="12.75">
      <c r="B3" s="166" t="s">
        <v>502</v>
      </c>
      <c r="C3" s="166" t="s">
        <v>431</v>
      </c>
      <c r="D3" s="167" t="s">
        <v>715</v>
      </c>
      <c r="E3" s="168" t="s">
        <v>667</v>
      </c>
      <c r="F3" s="169" t="s">
        <v>572</v>
      </c>
      <c r="G3" s="166" t="s">
        <v>175</v>
      </c>
      <c r="H3" s="166" t="s">
        <v>216</v>
      </c>
      <c r="I3" s="166" t="s">
        <v>365</v>
      </c>
      <c r="J3" s="37" t="s">
        <v>204</v>
      </c>
      <c r="K3" s="39" t="s">
        <v>236</v>
      </c>
      <c r="L3" s="24" t="s">
        <v>22</v>
      </c>
    </row>
    <row r="4" spans="2:11" ht="12.75">
      <c r="B4" s="49"/>
      <c r="C4" s="170"/>
      <c r="D4" s="170"/>
      <c r="E4" s="171" t="s">
        <v>509</v>
      </c>
      <c r="F4" s="51" t="s">
        <v>195</v>
      </c>
      <c r="G4" s="172" t="s">
        <v>176</v>
      </c>
      <c r="H4" s="49" t="s">
        <v>187</v>
      </c>
      <c r="I4" s="173" t="s">
        <v>238</v>
      </c>
      <c r="J4" s="32" t="s">
        <v>811</v>
      </c>
      <c r="K4" s="30" t="s">
        <v>813</v>
      </c>
    </row>
    <row r="5" spans="2:12" ht="12.75">
      <c r="B5" s="170"/>
      <c r="C5" s="170"/>
      <c r="D5" s="174"/>
      <c r="E5" s="171" t="s">
        <v>529</v>
      </c>
      <c r="F5" s="51" t="s">
        <v>196</v>
      </c>
      <c r="G5" s="172" t="s">
        <v>725</v>
      </c>
      <c r="H5" s="49"/>
      <c r="I5" s="173" t="s">
        <v>724</v>
      </c>
      <c r="J5" s="160" t="s">
        <v>660</v>
      </c>
      <c r="K5" s="30"/>
      <c r="L5" s="24" t="s">
        <v>62</v>
      </c>
    </row>
    <row r="6" spans="2:11" ht="12.75">
      <c r="B6" s="175" t="s">
        <v>527</v>
      </c>
      <c r="C6" s="166" t="s">
        <v>191</v>
      </c>
      <c r="D6" s="167" t="s">
        <v>663</v>
      </c>
      <c r="E6" s="60" t="s">
        <v>733</v>
      </c>
      <c r="F6" s="51" t="s">
        <v>817</v>
      </c>
      <c r="G6" s="172"/>
      <c r="H6" s="49"/>
      <c r="I6" s="176"/>
      <c r="J6" s="160" t="s">
        <v>685</v>
      </c>
      <c r="K6" s="30"/>
    </row>
    <row r="7" spans="2:11" ht="12.75" customHeight="1">
      <c r="B7" s="172" t="s">
        <v>506</v>
      </c>
      <c r="C7" s="170" t="s">
        <v>584</v>
      </c>
      <c r="D7" s="167"/>
      <c r="E7" s="49" t="s">
        <v>505</v>
      </c>
      <c r="F7" s="51" t="s">
        <v>815</v>
      </c>
      <c r="G7" s="172"/>
      <c r="H7" s="166" t="s">
        <v>188</v>
      </c>
      <c r="I7" s="51"/>
      <c r="J7" s="160" t="s">
        <v>812</v>
      </c>
      <c r="K7" s="30"/>
    </row>
    <row r="8" spans="2:11" ht="12.75">
      <c r="B8" s="170"/>
      <c r="C8" s="177" t="s">
        <v>607</v>
      </c>
      <c r="D8" s="170"/>
      <c r="E8" s="60" t="s">
        <v>821</v>
      </c>
      <c r="F8" s="51" t="s">
        <v>816</v>
      </c>
      <c r="G8" s="175" t="s">
        <v>233</v>
      </c>
      <c r="H8" s="172" t="s">
        <v>189</v>
      </c>
      <c r="I8" s="166" t="s">
        <v>570</v>
      </c>
      <c r="J8" s="160"/>
      <c r="K8" s="30"/>
    </row>
    <row r="9" spans="2:11" ht="12.75">
      <c r="B9" s="170"/>
      <c r="C9" s="177"/>
      <c r="D9" s="88" t="s">
        <v>381</v>
      </c>
      <c r="E9" s="174" t="s">
        <v>237</v>
      </c>
      <c r="F9" s="51" t="s">
        <v>192</v>
      </c>
      <c r="G9" s="178" t="s">
        <v>234</v>
      </c>
      <c r="H9" s="172" t="s">
        <v>684</v>
      </c>
      <c r="I9" s="176"/>
      <c r="J9" s="38" t="s">
        <v>62</v>
      </c>
      <c r="K9" s="30"/>
    </row>
    <row r="10" spans="2:11" ht="12.75">
      <c r="B10" s="166" t="s">
        <v>194</v>
      </c>
      <c r="C10" s="170" t="s">
        <v>62</v>
      </c>
      <c r="D10" s="89" t="s">
        <v>781</v>
      </c>
      <c r="E10" s="174"/>
      <c r="F10" s="51" t="s">
        <v>62</v>
      </c>
      <c r="G10" s="60" t="s">
        <v>235</v>
      </c>
      <c r="H10" s="60" t="s">
        <v>190</v>
      </c>
      <c r="I10" s="170"/>
      <c r="J10" s="38" t="s">
        <v>62</v>
      </c>
      <c r="K10" s="30"/>
    </row>
    <row r="11" spans="2:11" ht="12.75">
      <c r="B11" s="170"/>
      <c r="C11" s="179" t="s">
        <v>186</v>
      </c>
      <c r="D11" s="89"/>
      <c r="E11" s="170" t="s">
        <v>62</v>
      </c>
      <c r="F11" s="170"/>
      <c r="G11" s="60" t="s">
        <v>780</v>
      </c>
      <c r="H11" s="170"/>
      <c r="I11" s="166" t="s">
        <v>567</v>
      </c>
      <c r="J11" s="37" t="s">
        <v>655</v>
      </c>
      <c r="K11" s="30"/>
    </row>
    <row r="12" spans="2:11" ht="12.75">
      <c r="B12" s="170"/>
      <c r="C12" s="49" t="s">
        <v>504</v>
      </c>
      <c r="D12" s="174"/>
      <c r="E12" s="180" t="s">
        <v>661</v>
      </c>
      <c r="F12" s="181" t="s">
        <v>199</v>
      </c>
      <c r="G12" s="172"/>
      <c r="H12" s="170"/>
      <c r="I12" s="176" t="s">
        <v>355</v>
      </c>
      <c r="J12" s="32" t="s">
        <v>779</v>
      </c>
      <c r="K12" s="30"/>
    </row>
    <row r="13" spans="2:11" ht="12.75">
      <c r="B13" s="182" t="s">
        <v>212</v>
      </c>
      <c r="C13" s="174"/>
      <c r="D13" s="88" t="s">
        <v>198</v>
      </c>
      <c r="E13" s="60" t="s">
        <v>193</v>
      </c>
      <c r="F13" s="49"/>
      <c r="G13" s="170"/>
      <c r="H13" s="166" t="s">
        <v>425</v>
      </c>
      <c r="I13" s="176" t="s">
        <v>734</v>
      </c>
      <c r="J13" s="32" t="s">
        <v>656</v>
      </c>
      <c r="K13" s="30"/>
    </row>
    <row r="14" spans="2:11" ht="12.75">
      <c r="B14" s="170"/>
      <c r="C14" s="174"/>
      <c r="D14" s="183" t="s">
        <v>776</v>
      </c>
      <c r="E14" s="60" t="s">
        <v>820</v>
      </c>
      <c r="F14" s="170"/>
      <c r="G14" s="185" t="s">
        <v>211</v>
      </c>
      <c r="H14" s="190" t="s">
        <v>423</v>
      </c>
      <c r="I14" s="176"/>
      <c r="J14" s="160" t="s">
        <v>657</v>
      </c>
      <c r="K14" s="30"/>
    </row>
    <row r="15" spans="2:11" ht="12.75">
      <c r="B15" s="170"/>
      <c r="C15" s="166" t="s">
        <v>512</v>
      </c>
      <c r="D15" s="172"/>
      <c r="E15" s="60" t="s">
        <v>422</v>
      </c>
      <c r="F15" s="184" t="s">
        <v>899</v>
      </c>
      <c r="G15" s="172" t="s">
        <v>585</v>
      </c>
      <c r="H15" s="177" t="s">
        <v>363</v>
      </c>
      <c r="I15" s="170"/>
      <c r="J15" s="160" t="s">
        <v>658</v>
      </c>
      <c r="K15" s="30"/>
    </row>
    <row r="16" spans="2:11" ht="12.75">
      <c r="B16" s="182" t="s">
        <v>213</v>
      </c>
      <c r="C16" s="170" t="s">
        <v>508</v>
      </c>
      <c r="D16" s="170" t="s">
        <v>62</v>
      </c>
      <c r="E16" s="60"/>
      <c r="F16" s="176" t="s">
        <v>778</v>
      </c>
      <c r="G16" s="172" t="s">
        <v>510</v>
      </c>
      <c r="H16" s="177" t="s">
        <v>432</v>
      </c>
      <c r="I16" s="166" t="s">
        <v>568</v>
      </c>
      <c r="J16" s="160" t="s">
        <v>659</v>
      </c>
      <c r="K16" s="30"/>
    </row>
    <row r="17" spans="2:11" ht="12.75">
      <c r="B17" s="170"/>
      <c r="C17" s="170" t="s">
        <v>526</v>
      </c>
      <c r="D17" s="182" t="s">
        <v>494</v>
      </c>
      <c r="E17" s="170" t="s">
        <v>62</v>
      </c>
      <c r="F17" s="186"/>
      <c r="G17" s="188" t="s">
        <v>177</v>
      </c>
      <c r="H17" s="172" t="s">
        <v>433</v>
      </c>
      <c r="I17" s="172" t="s">
        <v>507</v>
      </c>
      <c r="K17" s="30"/>
    </row>
    <row r="18" spans="2:11" ht="12.75">
      <c r="B18" s="170"/>
      <c r="C18" s="60"/>
      <c r="D18" s="170" t="s">
        <v>215</v>
      </c>
      <c r="E18" s="187" t="s">
        <v>202</v>
      </c>
      <c r="F18" s="186"/>
      <c r="G18" s="176" t="s">
        <v>207</v>
      </c>
      <c r="H18" s="190" t="s">
        <v>528</v>
      </c>
      <c r="I18" s="49" t="s">
        <v>814</v>
      </c>
      <c r="K18" s="30"/>
    </row>
    <row r="19" spans="2:11" ht="12.75">
      <c r="B19" s="170"/>
      <c r="C19" s="170"/>
      <c r="D19" s="191" t="s">
        <v>513</v>
      </c>
      <c r="E19" s="172" t="s">
        <v>495</v>
      </c>
      <c r="F19" s="189" t="s">
        <v>900</v>
      </c>
      <c r="G19" s="192" t="s">
        <v>178</v>
      </c>
      <c r="H19" s="170" t="s">
        <v>565</v>
      </c>
      <c r="I19" s="176" t="s">
        <v>569</v>
      </c>
      <c r="J19" s="24" t="s">
        <v>62</v>
      </c>
      <c r="K19" s="30"/>
    </row>
    <row r="20" spans="2:11" ht="12.75">
      <c r="B20" s="170"/>
      <c r="C20" s="166" t="s">
        <v>723</v>
      </c>
      <c r="D20" s="170"/>
      <c r="E20" s="192" t="s">
        <v>500</v>
      </c>
      <c r="F20" s="186"/>
      <c r="G20" s="172" t="s">
        <v>662</v>
      </c>
      <c r="H20" s="170"/>
      <c r="I20" s="170"/>
      <c r="J20" s="24" t="s">
        <v>62</v>
      </c>
      <c r="K20" s="30"/>
    </row>
    <row r="21" spans="2:11" ht="12.75">
      <c r="B21" s="170"/>
      <c r="C21" s="166"/>
      <c r="D21" s="174"/>
      <c r="E21" s="176" t="s">
        <v>503</v>
      </c>
      <c r="F21" s="186"/>
      <c r="G21" s="190" t="s">
        <v>208</v>
      </c>
      <c r="H21" s="170"/>
      <c r="I21" s="49"/>
      <c r="J21" s="24" t="s">
        <v>62</v>
      </c>
      <c r="K21" s="30"/>
    </row>
    <row r="22" spans="2:11" ht="12.75">
      <c r="B22" s="170"/>
      <c r="C22" s="49"/>
      <c r="D22" s="193" t="s">
        <v>200</v>
      </c>
      <c r="F22" s="186"/>
      <c r="G22" s="172" t="s">
        <v>179</v>
      </c>
      <c r="H22" s="170"/>
      <c r="I22" s="166" t="s">
        <v>728</v>
      </c>
      <c r="J22" s="24" t="s">
        <v>62</v>
      </c>
      <c r="K22" s="30"/>
    </row>
    <row r="23" spans="2:11" ht="12.75">
      <c r="B23" s="170"/>
      <c r="C23" s="166" t="s">
        <v>720</v>
      </c>
      <c r="D23" s="174"/>
      <c r="E23" s="174"/>
      <c r="F23" s="194" t="s">
        <v>181</v>
      </c>
      <c r="G23" s="172" t="s">
        <v>180</v>
      </c>
      <c r="H23" s="170"/>
      <c r="I23" s="166"/>
      <c r="J23" s="24" t="s">
        <v>62</v>
      </c>
      <c r="K23" s="30"/>
    </row>
    <row r="24" spans="2:11" ht="12.75">
      <c r="B24" s="170"/>
      <c r="C24" s="166"/>
      <c r="D24" s="174"/>
      <c r="E24" s="170" t="s">
        <v>62</v>
      </c>
      <c r="F24" s="195" t="s">
        <v>203</v>
      </c>
      <c r="G24" s="172"/>
      <c r="H24" s="170"/>
      <c r="I24" s="170"/>
      <c r="J24" s="24" t="s">
        <v>62</v>
      </c>
      <c r="K24" s="30"/>
    </row>
    <row r="25" spans="2:11" ht="12.75">
      <c r="B25" s="170"/>
      <c r="C25" s="166"/>
      <c r="D25" s="170"/>
      <c r="E25" s="196" t="s">
        <v>201</v>
      </c>
      <c r="F25" s="197" t="s">
        <v>818</v>
      </c>
      <c r="G25" s="174"/>
      <c r="H25" s="176"/>
      <c r="I25" s="170"/>
      <c r="J25" s="24" t="s">
        <v>62</v>
      </c>
      <c r="K25" s="30"/>
    </row>
    <row r="26" spans="2:11" ht="12.75">
      <c r="B26" s="170"/>
      <c r="C26" s="166" t="s">
        <v>214</v>
      </c>
      <c r="D26" s="170"/>
      <c r="E26" s="199" t="s">
        <v>777</v>
      </c>
      <c r="F26" s="198" t="s">
        <v>819</v>
      </c>
      <c r="G26" s="166" t="s">
        <v>721</v>
      </c>
      <c r="H26" s="176"/>
      <c r="I26" s="170"/>
      <c r="J26" s="24" t="s">
        <v>62</v>
      </c>
      <c r="K26" s="30"/>
    </row>
    <row r="27" spans="2:11" ht="12.75">
      <c r="B27" s="170"/>
      <c r="C27" s="170"/>
      <c r="D27" s="170"/>
      <c r="E27" s="168"/>
      <c r="F27" s="51" t="s">
        <v>192</v>
      </c>
      <c r="G27" s="174" t="s">
        <v>722</v>
      </c>
      <c r="H27" s="170"/>
      <c r="I27" s="170"/>
      <c r="J27" s="24" t="s">
        <v>62</v>
      </c>
      <c r="K27" s="30"/>
    </row>
    <row r="28" spans="2:11" ht="12.75">
      <c r="B28" s="170"/>
      <c r="C28" s="170"/>
      <c r="D28" s="174"/>
      <c r="E28" s="168"/>
      <c r="F28" s="186"/>
      <c r="G28" s="174"/>
      <c r="H28" s="170"/>
      <c r="I28" s="170"/>
      <c r="J28" s="24" t="s">
        <v>62</v>
      </c>
      <c r="K28" s="30"/>
    </row>
    <row r="29" spans="2:11" ht="12.75">
      <c r="B29" s="170"/>
      <c r="C29" s="166" t="s">
        <v>426</v>
      </c>
      <c r="D29" s="174"/>
      <c r="E29" s="193" t="s">
        <v>669</v>
      </c>
      <c r="F29" s="186"/>
      <c r="G29" s="170"/>
      <c r="H29" s="170"/>
      <c r="I29" s="170"/>
      <c r="J29" s="24" t="s">
        <v>62</v>
      </c>
      <c r="K29" s="30"/>
    </row>
    <row r="30" spans="2:11" ht="12.75">
      <c r="B30" s="170"/>
      <c r="C30" s="170"/>
      <c r="D30" s="170"/>
      <c r="E30" s="201" t="s">
        <v>670</v>
      </c>
      <c r="F30" s="200" t="s">
        <v>206</v>
      </c>
      <c r="G30" s="166" t="s">
        <v>182</v>
      </c>
      <c r="H30" s="170"/>
      <c r="I30" s="170"/>
      <c r="J30" s="24" t="s">
        <v>62</v>
      </c>
      <c r="K30" s="30"/>
    </row>
    <row r="31" spans="2:13" ht="12.75">
      <c r="B31" s="170"/>
      <c r="C31" s="170"/>
      <c r="D31" s="60"/>
      <c r="E31" s="201" t="s">
        <v>671</v>
      </c>
      <c r="F31" s="50" t="s">
        <v>240</v>
      </c>
      <c r="G31" s="202" t="s">
        <v>434</v>
      </c>
      <c r="H31" s="170"/>
      <c r="I31" s="170"/>
      <c r="J31" s="24" t="s">
        <v>62</v>
      </c>
      <c r="K31" s="30"/>
      <c r="M31" s="40"/>
    </row>
    <row r="32" spans="2:13" ht="12.75">
      <c r="B32" s="170"/>
      <c r="C32" s="170"/>
      <c r="D32" s="170"/>
      <c r="E32" s="60"/>
      <c r="F32" s="171" t="s">
        <v>62</v>
      </c>
      <c r="G32" s="51" t="s">
        <v>183</v>
      </c>
      <c r="H32" s="170"/>
      <c r="I32" s="170"/>
      <c r="J32" s="30"/>
      <c r="M32" s="40"/>
    </row>
    <row r="33" spans="2:13" ht="12.75">
      <c r="B33" s="170"/>
      <c r="C33" s="170"/>
      <c r="D33" s="170"/>
      <c r="E33" s="171"/>
      <c r="F33" s="186"/>
      <c r="G33" s="172" t="s">
        <v>184</v>
      </c>
      <c r="H33" s="170"/>
      <c r="I33" s="170"/>
      <c r="J33" s="24" t="s">
        <v>62</v>
      </c>
      <c r="K33" s="30"/>
      <c r="M33" s="40"/>
    </row>
    <row r="34" spans="2:13" ht="12.75">
      <c r="B34" s="170"/>
      <c r="C34" s="170"/>
      <c r="D34" s="170"/>
      <c r="E34" s="166" t="s">
        <v>499</v>
      </c>
      <c r="F34" s="186"/>
      <c r="G34" s="172" t="s">
        <v>185</v>
      </c>
      <c r="H34" s="170"/>
      <c r="I34" s="170"/>
      <c r="J34" s="24" t="s">
        <v>62</v>
      </c>
      <c r="K34" s="30"/>
      <c r="M34" s="40"/>
    </row>
    <row r="35" spans="2:13" ht="12.75">
      <c r="B35" s="170"/>
      <c r="C35" s="170"/>
      <c r="D35" s="170"/>
      <c r="E35" s="180"/>
      <c r="F35" s="186"/>
      <c r="G35" s="51" t="s">
        <v>62</v>
      </c>
      <c r="H35" s="204"/>
      <c r="I35" s="170"/>
      <c r="J35" s="24" t="s">
        <v>62</v>
      </c>
      <c r="K35" s="30"/>
      <c r="M35" s="40"/>
    </row>
    <row r="36" spans="2:11" ht="12.75">
      <c r="B36" s="170"/>
      <c r="C36" s="170"/>
      <c r="D36" s="170"/>
      <c r="E36" s="60"/>
      <c r="F36" s="186"/>
      <c r="G36" s="170"/>
      <c r="H36" s="204"/>
      <c r="I36" s="170"/>
      <c r="J36" s="24" t="s">
        <v>62</v>
      </c>
      <c r="K36" s="30"/>
    </row>
    <row r="37" spans="2:13" ht="12.75">
      <c r="B37" s="170"/>
      <c r="C37" s="170"/>
      <c r="D37" s="170"/>
      <c r="E37" s="168"/>
      <c r="F37" s="186"/>
      <c r="G37" s="203" t="s">
        <v>689</v>
      </c>
      <c r="H37" s="170"/>
      <c r="I37" s="170"/>
      <c r="J37" s="24" t="s">
        <v>62</v>
      </c>
      <c r="K37" s="30"/>
      <c r="M37" s="40"/>
    </row>
    <row r="38" spans="2:13" ht="12.75">
      <c r="B38" s="170"/>
      <c r="C38" s="170"/>
      <c r="D38" s="170"/>
      <c r="E38" s="60"/>
      <c r="F38" s="186"/>
      <c r="G38" s="172" t="s">
        <v>690</v>
      </c>
      <c r="H38" s="170"/>
      <c r="I38" s="170"/>
      <c r="J38" s="24" t="s">
        <v>62</v>
      </c>
      <c r="K38" s="30"/>
      <c r="M38" s="40"/>
    </row>
    <row r="39" spans="2:11" ht="12.75">
      <c r="B39" s="170"/>
      <c r="C39" s="170"/>
      <c r="D39" s="170"/>
      <c r="E39" s="60"/>
      <c r="F39" s="186"/>
      <c r="G39" s="172" t="s">
        <v>691</v>
      </c>
      <c r="H39" s="170"/>
      <c r="I39" s="170"/>
      <c r="J39" s="24" t="s">
        <v>62</v>
      </c>
      <c r="K39" s="30"/>
    </row>
    <row r="40" spans="2:13" ht="12.75">
      <c r="B40" s="170"/>
      <c r="C40" s="170"/>
      <c r="D40" s="170"/>
      <c r="E40" s="60"/>
      <c r="F40" s="186"/>
      <c r="G40" s="172" t="s">
        <v>692</v>
      </c>
      <c r="H40" s="170"/>
      <c r="I40" s="170"/>
      <c r="J40" s="24" t="s">
        <v>62</v>
      </c>
      <c r="K40" s="30"/>
      <c r="M40" s="40"/>
    </row>
    <row r="41" spans="2:11" ht="12.75">
      <c r="B41" s="170"/>
      <c r="C41" s="170"/>
      <c r="D41" s="170"/>
      <c r="E41" s="60"/>
      <c r="F41" s="186"/>
      <c r="G41" s="172" t="s">
        <v>693</v>
      </c>
      <c r="H41" s="170"/>
      <c r="I41" s="170"/>
      <c r="J41" s="24" t="s">
        <v>62</v>
      </c>
      <c r="K41" s="30"/>
    </row>
    <row r="42" spans="2:13" ht="12.75">
      <c r="B42" s="170"/>
      <c r="C42" s="170"/>
      <c r="D42" s="170"/>
      <c r="E42" s="60"/>
      <c r="F42" s="186"/>
      <c r="G42" s="172" t="s">
        <v>694</v>
      </c>
      <c r="H42" s="51"/>
      <c r="I42" s="170"/>
      <c r="J42" s="24" t="s">
        <v>62</v>
      </c>
      <c r="K42" s="30"/>
      <c r="M42" s="40"/>
    </row>
    <row r="43" spans="2:13" ht="12.75">
      <c r="B43" s="170"/>
      <c r="C43" s="170"/>
      <c r="D43" s="170"/>
      <c r="E43" s="170"/>
      <c r="F43" s="186"/>
      <c r="G43" s="170"/>
      <c r="H43" s="170"/>
      <c r="I43" s="170"/>
      <c r="J43" s="24" t="s">
        <v>62</v>
      </c>
      <c r="K43" s="30"/>
      <c r="M43" s="40"/>
    </row>
    <row r="44" spans="2:13" ht="12.75">
      <c r="B44" s="170"/>
      <c r="C44" s="170"/>
      <c r="D44" s="49" t="s">
        <v>62</v>
      </c>
      <c r="E44" s="187"/>
      <c r="F44" s="186"/>
      <c r="G44" s="24" t="s">
        <v>62</v>
      </c>
      <c r="H44" s="170"/>
      <c r="J44" s="24" t="s">
        <v>62</v>
      </c>
      <c r="K44" s="30"/>
      <c r="M44" s="40"/>
    </row>
    <row r="45" spans="2:13" ht="12.75">
      <c r="B45" s="170"/>
      <c r="C45" s="170"/>
      <c r="D45" s="49"/>
      <c r="E45" s="205"/>
      <c r="F45" s="186"/>
      <c r="H45" s="170"/>
      <c r="J45" s="24" t="s">
        <v>62</v>
      </c>
      <c r="K45" s="30"/>
      <c r="M45" s="40"/>
    </row>
    <row r="46" spans="2:13" ht="12.75">
      <c r="B46" s="170"/>
      <c r="C46" s="170"/>
      <c r="D46" s="170"/>
      <c r="E46" s="205"/>
      <c r="F46" s="186"/>
      <c r="J46" s="24" t="s">
        <v>62</v>
      </c>
      <c r="K46" s="30"/>
      <c r="M46" s="40"/>
    </row>
    <row r="47" spans="2:13" ht="12.75">
      <c r="B47" s="170"/>
      <c r="C47" s="170"/>
      <c r="D47" s="170"/>
      <c r="E47" s="205"/>
      <c r="F47" s="186"/>
      <c r="G47" s="24" t="s">
        <v>62</v>
      </c>
      <c r="J47" s="24" t="s">
        <v>62</v>
      </c>
      <c r="K47" s="30"/>
      <c r="M47" s="40"/>
    </row>
    <row r="48" spans="2:13" ht="12.75">
      <c r="B48" s="170"/>
      <c r="C48" s="170"/>
      <c r="D48" s="170"/>
      <c r="E48" s="206"/>
      <c r="F48" s="186"/>
      <c r="J48" s="24" t="s">
        <v>62</v>
      </c>
      <c r="K48" s="30"/>
      <c r="M48" s="40"/>
    </row>
    <row r="49" spans="2:13" ht="12.75">
      <c r="B49" s="170"/>
      <c r="D49" s="170"/>
      <c r="E49" s="207"/>
      <c r="F49" s="186"/>
      <c r="J49" s="24" t="s">
        <v>62</v>
      </c>
      <c r="K49" s="36"/>
      <c r="M49" s="40"/>
    </row>
    <row r="50" spans="5:11" ht="12.75">
      <c r="E50" s="32"/>
      <c r="F50" s="186"/>
      <c r="J50" s="24" t="s">
        <v>62</v>
      </c>
      <c r="K50" s="44"/>
    </row>
    <row r="51" spans="5:11" ht="12.75">
      <c r="E51" s="33"/>
      <c r="F51" s="27"/>
      <c r="J51" s="24" t="s">
        <v>62</v>
      </c>
      <c r="K51" s="30"/>
    </row>
    <row r="52" spans="5:11" ht="12.75">
      <c r="E52" s="87"/>
      <c r="F52" s="27"/>
      <c r="J52" s="24" t="s">
        <v>62</v>
      </c>
      <c r="K52" s="30"/>
    </row>
    <row r="53" spans="5:11" ht="12.75">
      <c r="E53" s="31"/>
      <c r="F53" s="27"/>
      <c r="J53" s="24" t="s">
        <v>62</v>
      </c>
      <c r="K53" s="30"/>
    </row>
    <row r="54" spans="6:11" ht="12.75">
      <c r="F54" s="27"/>
      <c r="H54" s="30" t="s">
        <v>62</v>
      </c>
      <c r="J54" s="24" t="s">
        <v>62</v>
      </c>
      <c r="K54" s="30"/>
    </row>
    <row r="55" spans="6:10" ht="12.75">
      <c r="F55" s="27"/>
      <c r="J55" s="24" t="s">
        <v>62</v>
      </c>
    </row>
    <row r="56" spans="5:12" ht="12.75">
      <c r="E56" s="35"/>
      <c r="F56" s="27"/>
      <c r="J56" s="24" t="s">
        <v>62</v>
      </c>
      <c r="K56" s="30"/>
      <c r="L56" s="40"/>
    </row>
    <row r="57" spans="5:11" ht="12.75">
      <c r="E57" s="87"/>
      <c r="F57" s="27"/>
      <c r="J57" s="24" t="s">
        <v>62</v>
      </c>
      <c r="K57" s="30"/>
    </row>
    <row r="58" spans="5:11" ht="12.75">
      <c r="E58" s="33"/>
      <c r="F58" s="27"/>
      <c r="J58" s="24" t="s">
        <v>62</v>
      </c>
      <c r="K58" s="30"/>
    </row>
    <row r="59" spans="5:12" ht="12.75">
      <c r="E59" s="33"/>
      <c r="F59" s="27"/>
      <c r="H59" s="36"/>
      <c r="K59" s="30"/>
      <c r="L59" s="40"/>
    </row>
    <row r="60" spans="5:11" ht="12.75">
      <c r="E60" s="33"/>
      <c r="F60" s="27"/>
      <c r="K60" s="30"/>
    </row>
    <row r="61" spans="5:12" ht="12.75">
      <c r="E61" s="33"/>
      <c r="F61" s="27"/>
      <c r="K61" s="30"/>
      <c r="L61" s="40"/>
    </row>
    <row r="62" spans="5:11" ht="12.75">
      <c r="E62" s="33"/>
      <c r="F62" s="27"/>
      <c r="K62" s="30"/>
    </row>
    <row r="63" spans="5:11" ht="12.75">
      <c r="E63" s="33"/>
      <c r="F63" s="27"/>
      <c r="K63" s="30"/>
    </row>
    <row r="64" spans="5:11" ht="12.75">
      <c r="E64" s="33"/>
      <c r="F64" s="27"/>
      <c r="K64" s="30"/>
    </row>
    <row r="65" spans="5:11" ht="12.75">
      <c r="E65" s="33"/>
      <c r="F65" s="27"/>
      <c r="K65" s="30"/>
    </row>
    <row r="66" spans="5:11" ht="12.75">
      <c r="E66" s="33"/>
      <c r="F66" s="27"/>
      <c r="H66" s="23"/>
      <c r="K66" s="30"/>
    </row>
    <row r="67" spans="5:12" ht="12.75">
      <c r="E67" s="33"/>
      <c r="F67" s="27"/>
      <c r="H67" s="23"/>
      <c r="L67" s="24" t="s">
        <v>62</v>
      </c>
    </row>
    <row r="68" spans="5:11" ht="12.75">
      <c r="E68" s="86"/>
      <c r="F68" s="27"/>
      <c r="K68" s="44"/>
    </row>
    <row r="69" spans="5:11" ht="12.75">
      <c r="E69" s="86"/>
      <c r="F69" s="27"/>
      <c r="K69" s="30"/>
    </row>
    <row r="70" spans="5:11" ht="12.75">
      <c r="E70" s="86"/>
      <c r="F70" s="27"/>
      <c r="K70" s="30"/>
    </row>
    <row r="71" spans="5:11" ht="12.75">
      <c r="E71" s="87"/>
      <c r="F71" s="27"/>
      <c r="K71" s="30"/>
    </row>
    <row r="72" spans="5:11" ht="12.75">
      <c r="E72" s="38"/>
      <c r="F72" s="27"/>
      <c r="K72" s="30"/>
    </row>
    <row r="73" spans="5:11" ht="12.75">
      <c r="E73" s="85"/>
      <c r="K73" s="30"/>
    </row>
    <row r="74" spans="5:11" ht="12.75">
      <c r="E74" s="85"/>
      <c r="K74" s="30"/>
    </row>
    <row r="75" spans="5:11" ht="12.75">
      <c r="E75" s="85"/>
      <c r="K75" s="30"/>
    </row>
    <row r="76" spans="5:11" ht="12.75">
      <c r="E76" s="31"/>
      <c r="K76" s="30"/>
    </row>
    <row r="77" spans="5:11" ht="12.75">
      <c r="E77" s="87"/>
      <c r="K77" s="30"/>
    </row>
    <row r="78" spans="5:11" ht="12.75">
      <c r="E78" s="34"/>
      <c r="K78" s="30"/>
    </row>
    <row r="79" spans="5:11" ht="12.75">
      <c r="E79" s="26"/>
      <c r="K79" s="30"/>
    </row>
    <row r="80" spans="5:11" ht="12.75">
      <c r="E80" s="87"/>
      <c r="K80" s="30"/>
    </row>
    <row r="81" ht="12.75">
      <c r="K81" s="30"/>
    </row>
    <row r="82" ht="12.75">
      <c r="K82" s="30"/>
    </row>
    <row r="83" ht="12.75">
      <c r="K83" s="30"/>
    </row>
    <row r="84" ht="12.75">
      <c r="K84" s="30"/>
    </row>
    <row r="85" ht="12.75">
      <c r="K85" s="30"/>
    </row>
    <row r="86" ht="12.75">
      <c r="K86" s="30"/>
    </row>
    <row r="87" ht="12.75">
      <c r="K87" s="30"/>
    </row>
    <row r="88" ht="12.75">
      <c r="K88" s="30"/>
    </row>
    <row r="89" ht="12.75">
      <c r="K89" s="30"/>
    </row>
    <row r="90" ht="12.75">
      <c r="K90" s="30"/>
    </row>
  </sheetData>
  <sheetProtection/>
  <mergeCells count="2">
    <mergeCell ref="G1:H1"/>
    <mergeCell ref="I1:J1"/>
  </mergeCells>
  <hyperlinks>
    <hyperlink ref="J12" r:id="rId1" display="http://www.amazon.co.uk/How-Win-Friends-Influence-People/dp/0091906814/ref=sr_1_12?s=books&amp;ie=UTF8&amp;qid=1326308891&amp;sr=1-12"/>
    <hyperlink ref="J13" r:id="rId2" display="http://www.amazon.co.uk/Positivity-ebook/dp/B00550N7VY/ref=sr_1_22?s=books&amp;ie=UTF8&amp;qid=1326309030&amp;sr=1-22"/>
    <hyperlink ref="J14" r:id="rId3" display="http://www.amazon.co.uk/Mindset-How-Fulfil-Your-Potential/dp/1780332009/ref=sr_1_6?s=books&amp;ie=UTF8&amp;qid=1326308915&amp;sr=1-6"/>
    <hyperlink ref="J15" r:id="rId4" display="http://www.amazon.co.uk/Willpower-Rediscovering-Our-Greatest-Strength/dp/1846143500/ref=sr_1_15?s=books&amp;ie=UTF8&amp;qid=1326310058&amp;sr=1-15"/>
    <hyperlink ref="J16" r:id="rId5" display="http://www.amazon.co.uk/Mindfulness-Beginners-Reclaiming-Present-Moment-/dp/1604076585/ref=sr_1_19?s=books&amp;ie=UTF8&amp;qid=1326310058&amp;sr=1-19"/>
  </hyperlinks>
  <printOptions/>
  <pageMargins left="0.75" right="0.75" top="1" bottom="1" header="0.5" footer="0.5"/>
  <pageSetup orientation="landscape" scale="51" r:id="rId6"/>
  <colBreaks count="1" manualBreakCount="1">
    <brk id="8" max="65535" man="1"/>
  </colBreaks>
</worksheet>
</file>

<file path=xl/worksheets/sheet3.xml><?xml version="1.0" encoding="utf-8"?>
<worksheet xmlns="http://schemas.openxmlformats.org/spreadsheetml/2006/main" xmlns:r="http://schemas.openxmlformats.org/officeDocument/2006/relationships">
  <sheetPr>
    <tabColor theme="8"/>
  </sheetPr>
  <dimension ref="B1:E14"/>
  <sheetViews>
    <sheetView zoomScalePageLayoutView="0" workbookViewId="0" topLeftCell="C1">
      <selection activeCell="D6" sqref="D6"/>
    </sheetView>
  </sheetViews>
  <sheetFormatPr defaultColWidth="8.8515625" defaultRowHeight="12.75"/>
  <cols>
    <col min="1" max="1" width="8.8515625" style="98" customWidth="1"/>
    <col min="2" max="2" width="17.421875" style="98" customWidth="1"/>
    <col min="3" max="3" width="5.7109375" style="98" customWidth="1"/>
    <col min="4" max="4" width="15.28125" style="98" customWidth="1"/>
    <col min="5" max="5" width="66.28125" style="98" customWidth="1"/>
    <col min="6" max="6" width="13.8515625" style="98" customWidth="1"/>
    <col min="7" max="7" width="14.28125" style="98" customWidth="1"/>
    <col min="8" max="8" width="15.140625" style="98" customWidth="1"/>
    <col min="9" max="16384" width="8.8515625" style="98" customWidth="1"/>
  </cols>
  <sheetData>
    <row r="1" spans="2:3" ht="12.75">
      <c r="B1" s="123"/>
      <c r="C1" s="146"/>
    </row>
    <row r="2" spans="2:5" ht="12.75">
      <c r="B2" s="123"/>
      <c r="C2"/>
      <c r="D2" s="2" t="s">
        <v>157</v>
      </c>
      <c r="E2" s="2" t="s">
        <v>795</v>
      </c>
    </row>
    <row r="3" spans="2:5" ht="38.25">
      <c r="B3" s="123"/>
      <c r="C3"/>
      <c r="D3" s="211" t="s">
        <v>794</v>
      </c>
      <c r="E3" s="212" t="s">
        <v>822</v>
      </c>
    </row>
    <row r="4" spans="3:5" ht="25.5">
      <c r="C4"/>
      <c r="D4" s="213" t="s">
        <v>793</v>
      </c>
      <c r="E4" s="212" t="s">
        <v>834</v>
      </c>
    </row>
    <row r="5" spans="3:5" ht="76.5">
      <c r="C5"/>
      <c r="D5" s="214" t="s">
        <v>790</v>
      </c>
      <c r="E5" s="212" t="s">
        <v>835</v>
      </c>
    </row>
    <row r="6" spans="2:5" ht="25.5">
      <c r="B6" s="123"/>
      <c r="C6"/>
      <c r="D6" s="214" t="s">
        <v>823</v>
      </c>
      <c r="E6" s="215" t="s">
        <v>824</v>
      </c>
    </row>
    <row r="7" spans="2:5" ht="63.75">
      <c r="B7" s="123"/>
      <c r="C7"/>
      <c r="D7" s="216" t="s">
        <v>791</v>
      </c>
      <c r="E7" s="212" t="s">
        <v>838</v>
      </c>
    </row>
    <row r="8" spans="2:5" ht="38.25">
      <c r="B8" s="123"/>
      <c r="C8"/>
      <c r="D8" s="216" t="s">
        <v>792</v>
      </c>
      <c r="E8" s="212" t="s">
        <v>836</v>
      </c>
    </row>
    <row r="9" spans="2:5" ht="25.5">
      <c r="B9" s="123"/>
      <c r="C9"/>
      <c r="D9" s="216" t="s">
        <v>825</v>
      </c>
      <c r="E9" s="212" t="s">
        <v>837</v>
      </c>
    </row>
    <row r="10" spans="2:5" ht="25.5">
      <c r="B10" s="208"/>
      <c r="C10"/>
      <c r="D10" s="214" t="s">
        <v>826</v>
      </c>
      <c r="E10" s="212" t="s">
        <v>827</v>
      </c>
    </row>
    <row r="11" spans="3:5" ht="25.5">
      <c r="C11"/>
      <c r="D11" s="217" t="s">
        <v>828</v>
      </c>
      <c r="E11" s="212" t="s">
        <v>829</v>
      </c>
    </row>
    <row r="12" spans="3:5" ht="12.75">
      <c r="C12"/>
      <c r="D12" s="220" t="s">
        <v>830</v>
      </c>
      <c r="E12" s="212" t="s">
        <v>831</v>
      </c>
    </row>
    <row r="13" spans="3:5" ht="12.75">
      <c r="C13"/>
      <c r="D13" s="220"/>
      <c r="E13" s="212" t="s">
        <v>832</v>
      </c>
    </row>
    <row r="14" spans="3:5" ht="12.75">
      <c r="C14"/>
      <c r="D14" s="220"/>
      <c r="E14" s="71" t="s">
        <v>833</v>
      </c>
    </row>
  </sheetData>
  <sheetProtection/>
  <mergeCells count="1">
    <mergeCell ref="D12:D1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7"/>
  </sheetPr>
  <dimension ref="A1:C63"/>
  <sheetViews>
    <sheetView zoomScalePageLayoutView="0" workbookViewId="0" topLeftCell="A1">
      <selection activeCell="A34" sqref="A34"/>
    </sheetView>
  </sheetViews>
  <sheetFormatPr defaultColWidth="9.140625" defaultRowHeight="12.75"/>
  <cols>
    <col min="1" max="1" width="81.7109375" style="0" customWidth="1"/>
  </cols>
  <sheetData>
    <row r="1" ht="12.75">
      <c r="A1" s="74" t="s">
        <v>782</v>
      </c>
    </row>
    <row r="4" ht="12.75">
      <c r="A4" s="74" t="s">
        <v>586</v>
      </c>
    </row>
    <row r="7" ht="12.75">
      <c r="A7" s="74" t="s">
        <v>587</v>
      </c>
    </row>
    <row r="10" ht="12.75">
      <c r="A10" s="74" t="s">
        <v>588</v>
      </c>
    </row>
    <row r="11" ht="12.75">
      <c r="A11" s="46"/>
    </row>
    <row r="12" ht="12.75">
      <c r="A12" s="46"/>
    </row>
    <row r="13" ht="12.75">
      <c r="A13" s="74" t="s">
        <v>589</v>
      </c>
    </row>
    <row r="14" ht="12.75">
      <c r="A14" s="46"/>
    </row>
    <row r="38" ht="12.75">
      <c r="C38" s="46"/>
    </row>
    <row r="40" ht="12.75">
      <c r="B40" s="46"/>
    </row>
    <row r="41" ht="12.75">
      <c r="B41" s="46"/>
    </row>
    <row r="42" ht="12.75">
      <c r="B42" s="46"/>
    </row>
    <row r="43" ht="12.75">
      <c r="B43" s="46"/>
    </row>
    <row r="44" ht="12.75">
      <c r="B44" s="46"/>
    </row>
    <row r="45" ht="12.75">
      <c r="B45" s="46"/>
    </row>
    <row r="46" ht="12.75">
      <c r="B46" s="46"/>
    </row>
    <row r="47" ht="12.75">
      <c r="B47" s="46"/>
    </row>
    <row r="48" ht="12.75">
      <c r="B48" s="46"/>
    </row>
    <row r="49" ht="12.75">
      <c r="B49" s="70"/>
    </row>
    <row r="50" ht="12.75">
      <c r="B50" s="70"/>
    </row>
    <row r="51" ht="12.75">
      <c r="B51" s="46"/>
    </row>
    <row r="52" ht="12.75">
      <c r="B52" s="46"/>
    </row>
    <row r="53" ht="12.75">
      <c r="B53" s="46"/>
    </row>
    <row r="54" ht="12.75">
      <c r="B54" s="46"/>
    </row>
    <row r="55" ht="12.75">
      <c r="B55" s="46"/>
    </row>
    <row r="56" ht="12.75">
      <c r="B56" s="46"/>
    </row>
    <row r="57" ht="12.75">
      <c r="B57" s="46"/>
    </row>
    <row r="58" ht="12.75">
      <c r="B58" s="46"/>
    </row>
    <row r="59" ht="12.75">
      <c r="B59" s="46"/>
    </row>
    <row r="60" ht="12.75">
      <c r="B60" s="46"/>
    </row>
    <row r="61" ht="12.75">
      <c r="B61" s="46"/>
    </row>
    <row r="62" ht="12.75">
      <c r="B62" s="46"/>
    </row>
    <row r="63" ht="12.75">
      <c r="B63" s="46"/>
    </row>
  </sheetData>
  <sheetProtection/>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tabColor rgb="FF6297D8"/>
  </sheetPr>
  <dimension ref="A1:D204"/>
  <sheetViews>
    <sheetView zoomScalePageLayoutView="0" workbookViewId="0" topLeftCell="B1">
      <pane ySplit="1" topLeftCell="A5" activePane="bottomLeft" state="frozen"/>
      <selection pane="topLeft" activeCell="A1" sqref="A1"/>
      <selection pane="bottomLeft" activeCell="D3" sqref="D3"/>
    </sheetView>
  </sheetViews>
  <sheetFormatPr defaultColWidth="9.140625" defaultRowHeight="12.75"/>
  <cols>
    <col min="1" max="1" width="23.8515625" style="46" customWidth="1"/>
    <col min="2" max="2" width="14.57421875" style="46" customWidth="1"/>
    <col min="3" max="3" width="10.140625" style="46" bestFit="1" customWidth="1"/>
    <col min="4" max="4" width="141.00390625" style="46" customWidth="1"/>
    <col min="5" max="16384" width="9.140625" style="46" customWidth="1"/>
  </cols>
  <sheetData>
    <row r="1" spans="1:4" s="68" customFormat="1" ht="13.5" thickBot="1">
      <c r="A1" s="66" t="s">
        <v>497</v>
      </c>
      <c r="B1" s="67" t="s">
        <v>437</v>
      </c>
      <c r="C1" s="67" t="s">
        <v>496</v>
      </c>
      <c r="D1" s="67" t="s">
        <v>445</v>
      </c>
    </row>
    <row r="2" spans="1:4" s="90" customFormat="1" ht="12.75">
      <c r="A2" s="90" t="s">
        <v>840</v>
      </c>
      <c r="B2" s="90" t="s">
        <v>841</v>
      </c>
      <c r="D2" s="90" t="s">
        <v>860</v>
      </c>
    </row>
    <row r="3" spans="2:4" ht="28.5">
      <c r="B3" s="46" t="s">
        <v>843</v>
      </c>
      <c r="D3" s="210" t="s">
        <v>842</v>
      </c>
    </row>
    <row r="4" spans="1:4" ht="76.5">
      <c r="A4" s="71" t="s">
        <v>576</v>
      </c>
      <c r="B4" s="70" t="s">
        <v>577</v>
      </c>
      <c r="C4" s="65">
        <v>40767</v>
      </c>
      <c r="D4" s="71" t="s">
        <v>844</v>
      </c>
    </row>
    <row r="5" spans="1:4" ht="12.75">
      <c r="A5" s="71" t="s">
        <v>581</v>
      </c>
      <c r="B5" s="70" t="s">
        <v>583</v>
      </c>
      <c r="C5" s="65">
        <v>40776</v>
      </c>
      <c r="D5" s="59" t="s">
        <v>582</v>
      </c>
    </row>
    <row r="6" spans="1:4" ht="12.75">
      <c r="A6" s="71" t="s">
        <v>591</v>
      </c>
      <c r="B6" s="70" t="s">
        <v>583</v>
      </c>
      <c r="C6" s="65">
        <v>40778</v>
      </c>
      <c r="D6" s="46" t="s">
        <v>590</v>
      </c>
    </row>
    <row r="7" spans="1:4" ht="25.5">
      <c r="A7" s="71" t="s">
        <v>666</v>
      </c>
      <c r="B7" s="70" t="s">
        <v>665</v>
      </c>
      <c r="C7" s="65">
        <v>40974</v>
      </c>
      <c r="D7" t="s">
        <v>664</v>
      </c>
    </row>
    <row r="8" spans="1:4" ht="12.75">
      <c r="A8" s="71" t="s">
        <v>687</v>
      </c>
      <c r="B8" s="70" t="s">
        <v>685</v>
      </c>
      <c r="C8" s="65">
        <v>41003</v>
      </c>
      <c r="D8" s="46" t="s">
        <v>686</v>
      </c>
    </row>
    <row r="9" spans="1:4" ht="89.25">
      <c r="A9" s="71" t="s">
        <v>804</v>
      </c>
      <c r="B9" s="70" t="s">
        <v>803</v>
      </c>
      <c r="C9" s="65">
        <v>41431</v>
      </c>
      <c r="D9" s="71" t="s">
        <v>805</v>
      </c>
    </row>
    <row r="10" spans="1:4" ht="25.5">
      <c r="A10" s="71" t="s">
        <v>806</v>
      </c>
      <c r="B10" s="70" t="s">
        <v>807</v>
      </c>
      <c r="C10" s="65">
        <v>41429</v>
      </c>
      <c r="D10" s="71" t="s">
        <v>789</v>
      </c>
    </row>
    <row r="11" spans="1:4" ht="25.5">
      <c r="A11" s="71" t="s">
        <v>809</v>
      </c>
      <c r="B11" s="70" t="s">
        <v>808</v>
      </c>
      <c r="C11" s="65">
        <v>41477</v>
      </c>
      <c r="D11" s="71" t="s">
        <v>810</v>
      </c>
    </row>
    <row r="12" spans="1:4" ht="85.5">
      <c r="A12" s="71" t="s">
        <v>845</v>
      </c>
      <c r="B12" s="23" t="s">
        <v>846</v>
      </c>
      <c r="C12" s="65">
        <v>41581</v>
      </c>
      <c r="D12" s="210" t="s">
        <v>847</v>
      </c>
    </row>
    <row r="13" spans="1:4" ht="28.5">
      <c r="A13" s="46" t="s">
        <v>848</v>
      </c>
      <c r="B13" s="23" t="s">
        <v>849</v>
      </c>
      <c r="C13" s="65"/>
      <c r="D13" s="210" t="s">
        <v>850</v>
      </c>
    </row>
    <row r="14" spans="1:4" ht="102">
      <c r="A14" s="46" t="s">
        <v>851</v>
      </c>
      <c r="B14" s="23" t="s">
        <v>852</v>
      </c>
      <c r="D14" s="71" t="s">
        <v>853</v>
      </c>
    </row>
    <row r="15" spans="1:4" ht="51">
      <c r="A15" s="218" t="s">
        <v>854</v>
      </c>
      <c r="B15" s="70" t="s">
        <v>855</v>
      </c>
      <c r="D15" s="71" t="s">
        <v>856</v>
      </c>
    </row>
    <row r="16" spans="1:4" ht="153">
      <c r="A16" s="209" t="s">
        <v>857</v>
      </c>
      <c r="B16" s="70" t="s">
        <v>858</v>
      </c>
      <c r="D16" s="71" t="s">
        <v>859</v>
      </c>
    </row>
    <row r="17" spans="3:4" ht="15">
      <c r="C17" s="65"/>
      <c r="D17" s="45"/>
    </row>
    <row r="18" ht="12.75">
      <c r="D18" s="24"/>
    </row>
    <row r="20" ht="12.75">
      <c r="C20" s="65"/>
    </row>
    <row r="21" spans="3:4" ht="12.75">
      <c r="C21" s="65"/>
      <c r="D21" s="69"/>
    </row>
    <row r="22" ht="12.75">
      <c r="C22" s="65"/>
    </row>
    <row r="23" ht="12.75">
      <c r="C23" s="65"/>
    </row>
    <row r="24" spans="3:4" ht="12.75">
      <c r="C24" s="65"/>
      <c r="D24" s="24"/>
    </row>
    <row r="25" ht="12.75">
      <c r="C25" s="65"/>
    </row>
    <row r="26" ht="12.75">
      <c r="C26" s="65"/>
    </row>
    <row r="27" ht="12.75">
      <c r="C27" s="65"/>
    </row>
    <row r="28" ht="12.75">
      <c r="C28" s="65"/>
    </row>
    <row r="31" ht="12.75">
      <c r="C31" s="65"/>
    </row>
    <row r="32" spans="3:4" ht="12.75">
      <c r="C32" s="65"/>
      <c r="D32" s="59"/>
    </row>
    <row r="33" ht="12.75">
      <c r="C33" s="65"/>
    </row>
    <row r="34" ht="12.75">
      <c r="C34" s="65"/>
    </row>
    <row r="35" ht="12.75">
      <c r="C35" s="65"/>
    </row>
    <row r="36" ht="12.75">
      <c r="C36" s="65"/>
    </row>
    <row r="37" ht="12.75">
      <c r="C37" s="65"/>
    </row>
    <row r="39" ht="12.75">
      <c r="C39" s="65"/>
    </row>
    <row r="40" ht="12.75">
      <c r="C40" s="65"/>
    </row>
    <row r="41" ht="12.75">
      <c r="B41" s="23"/>
    </row>
    <row r="43" ht="12.75">
      <c r="C43" s="65"/>
    </row>
    <row r="44" ht="12.75">
      <c r="C44" s="65"/>
    </row>
    <row r="45" spans="3:4" ht="12.75">
      <c r="C45" s="65"/>
      <c r="D45" s="71"/>
    </row>
    <row r="47" ht="12.75">
      <c r="C47" s="65"/>
    </row>
    <row r="49" ht="12.75">
      <c r="C49" s="65"/>
    </row>
    <row r="51" ht="12.75">
      <c r="C51" s="65"/>
    </row>
    <row r="52" ht="12.75">
      <c r="C52" s="65"/>
    </row>
    <row r="53" ht="12.75">
      <c r="C53" s="65"/>
    </row>
    <row r="54" ht="12.75">
      <c r="B54" s="161"/>
    </row>
    <row r="55" spans="3:4" ht="12.75">
      <c r="C55" s="65"/>
      <c r="D55"/>
    </row>
    <row r="56" ht="12.75">
      <c r="C56" s="65"/>
    </row>
    <row r="57" ht="12.75">
      <c r="C57" s="65"/>
    </row>
    <row r="58" ht="12.75">
      <c r="C58" s="65"/>
    </row>
    <row r="59" ht="12.75">
      <c r="C59" s="65"/>
    </row>
    <row r="60" spans="3:4" ht="12.75">
      <c r="C60" s="65"/>
      <c r="D60"/>
    </row>
    <row r="61" spans="3:4" ht="12.75">
      <c r="C61" s="65"/>
      <c r="D61"/>
    </row>
    <row r="62" ht="12.75">
      <c r="C62" s="65"/>
    </row>
    <row r="63" ht="12.75">
      <c r="C63" s="65"/>
    </row>
    <row r="65" ht="12.75">
      <c r="C65" s="65"/>
    </row>
    <row r="66" ht="12.75">
      <c r="C66" s="65"/>
    </row>
    <row r="67" ht="12.75">
      <c r="C67" s="65"/>
    </row>
    <row r="68" ht="12.75">
      <c r="C68" s="65"/>
    </row>
    <row r="69" ht="12.75">
      <c r="C69" s="65"/>
    </row>
    <row r="70" ht="12.75">
      <c r="C70" s="65"/>
    </row>
    <row r="71" ht="12.75">
      <c r="C71" s="65"/>
    </row>
    <row r="72" ht="12.75">
      <c r="C72" s="65"/>
    </row>
    <row r="73" ht="12.75">
      <c r="C73" s="65"/>
    </row>
    <row r="74" ht="12.75">
      <c r="C74" s="65"/>
    </row>
    <row r="75" ht="12.75">
      <c r="C75" s="65"/>
    </row>
    <row r="76" ht="12.75">
      <c r="C76" s="65"/>
    </row>
    <row r="77" ht="12.75">
      <c r="C77" s="65"/>
    </row>
    <row r="78" ht="12.75">
      <c r="C78" s="65"/>
    </row>
    <row r="79" ht="12.75">
      <c r="C79" s="65"/>
    </row>
    <row r="80" ht="12.75">
      <c r="C80" s="65"/>
    </row>
    <row r="81" ht="12.75">
      <c r="C81" s="65"/>
    </row>
    <row r="82" ht="12.75">
      <c r="C82" s="65"/>
    </row>
    <row r="83" ht="12.75">
      <c r="C83" s="65"/>
    </row>
    <row r="84" ht="12.75">
      <c r="C84" s="65"/>
    </row>
    <row r="85" ht="12.75">
      <c r="C85" s="65"/>
    </row>
    <row r="86" ht="12.75">
      <c r="C86" s="65"/>
    </row>
    <row r="87" spans="3:4" ht="12.75">
      <c r="C87" s="65"/>
      <c r="D87"/>
    </row>
    <row r="90" ht="12.75">
      <c r="C90" s="65"/>
    </row>
    <row r="91" ht="12.75">
      <c r="C91" s="65"/>
    </row>
    <row r="92" ht="12.75">
      <c r="C92" s="65"/>
    </row>
    <row r="93" spans="3:4" ht="12.75">
      <c r="C93" s="65"/>
      <c r="D93" s="71"/>
    </row>
    <row r="94" ht="12.75">
      <c r="C94" s="65"/>
    </row>
    <row r="95" ht="12.75">
      <c r="C95" s="65"/>
    </row>
    <row r="96" ht="12.75">
      <c r="C96" s="65"/>
    </row>
    <row r="97" ht="12.75">
      <c r="C97" s="65"/>
    </row>
    <row r="98" ht="12.75">
      <c r="C98" s="65"/>
    </row>
    <row r="99" ht="12.75">
      <c r="C99" s="65"/>
    </row>
    <row r="100" ht="12.75">
      <c r="C100" s="65"/>
    </row>
    <row r="101" ht="12.75">
      <c r="C101" s="65"/>
    </row>
    <row r="102" ht="12.75">
      <c r="C102" s="65"/>
    </row>
    <row r="103" spans="2:3" ht="12.75">
      <c r="B103" s="23"/>
      <c r="C103" s="65"/>
    </row>
    <row r="104" ht="12.75">
      <c r="C104" s="65"/>
    </row>
    <row r="105" ht="12.75">
      <c r="C105" s="65"/>
    </row>
    <row r="106" ht="12.75">
      <c r="C106" s="65"/>
    </row>
    <row r="107" ht="12.75">
      <c r="C107" s="65"/>
    </row>
    <row r="108" ht="12.75">
      <c r="C108" s="65"/>
    </row>
    <row r="109" ht="12.75">
      <c r="C109" s="65"/>
    </row>
    <row r="110" ht="12.75">
      <c r="C110" s="65"/>
    </row>
    <row r="111" ht="12.75">
      <c r="C111" s="65"/>
    </row>
    <row r="112" ht="12.75">
      <c r="C112" s="65"/>
    </row>
    <row r="113" ht="12.75">
      <c r="C113" s="65"/>
    </row>
    <row r="114" ht="12.75">
      <c r="C114" s="65"/>
    </row>
    <row r="115" ht="12.75">
      <c r="C115" s="65"/>
    </row>
    <row r="116" ht="12.75">
      <c r="C116" s="65"/>
    </row>
    <row r="117" ht="12.75">
      <c r="C117" s="65"/>
    </row>
    <row r="118" ht="12.75">
      <c r="C118" s="65"/>
    </row>
    <row r="119" ht="12.75">
      <c r="C119" s="65"/>
    </row>
    <row r="120" ht="12.75">
      <c r="C120" s="65"/>
    </row>
    <row r="121" ht="12.75">
      <c r="C121" s="65"/>
    </row>
    <row r="123" ht="12.75">
      <c r="C123" s="65"/>
    </row>
    <row r="124" ht="12.75">
      <c r="C124" s="65"/>
    </row>
    <row r="126" ht="12.75">
      <c r="C126" s="65"/>
    </row>
    <row r="127" spans="3:4" ht="12.75">
      <c r="C127" s="65"/>
      <c r="D127" s="71"/>
    </row>
    <row r="128" spans="3:4" ht="12.75">
      <c r="C128" s="65"/>
      <c r="D128" s="71"/>
    </row>
    <row r="129" spans="3:4" ht="12.75">
      <c r="C129" s="65"/>
      <c r="D129" s="71"/>
    </row>
    <row r="130" spans="3:4" ht="12.75">
      <c r="C130" s="65"/>
      <c r="D130" s="71"/>
    </row>
    <row r="131" ht="12.75">
      <c r="D131" s="71"/>
    </row>
    <row r="132" spans="3:4" ht="12.75">
      <c r="C132" s="65"/>
      <c r="D132" s="71"/>
    </row>
    <row r="133" spans="3:4" ht="12.75">
      <c r="C133" s="65"/>
      <c r="D133" s="71"/>
    </row>
    <row r="134" spans="3:4" ht="12.75">
      <c r="C134" s="65"/>
      <c r="D134" s="71"/>
    </row>
    <row r="135" spans="3:4" ht="12.75">
      <c r="C135" s="65"/>
      <c r="D135" s="71"/>
    </row>
    <row r="136" spans="3:4" ht="12.75">
      <c r="C136" s="65"/>
      <c r="D136" s="71"/>
    </row>
    <row r="137" spans="3:4" ht="27.75" customHeight="1">
      <c r="C137" s="65"/>
      <c r="D137" s="71"/>
    </row>
    <row r="138" spans="3:4" ht="12.75">
      <c r="C138" s="65"/>
      <c r="D138" s="71"/>
    </row>
    <row r="139" spans="3:4" ht="12.75">
      <c r="C139" s="65"/>
      <c r="D139" s="71"/>
    </row>
    <row r="140" spans="3:4" ht="12.75">
      <c r="C140" s="65"/>
      <c r="D140" s="71"/>
    </row>
    <row r="141" spans="3:4" ht="12.75">
      <c r="C141" s="65"/>
      <c r="D141" s="71"/>
    </row>
    <row r="142" spans="3:4" ht="12.75">
      <c r="C142" s="65"/>
      <c r="D142" s="71"/>
    </row>
    <row r="143" spans="3:4" ht="12.75">
      <c r="C143" s="65"/>
      <c r="D143" s="71"/>
    </row>
    <row r="144" spans="3:4" ht="12.75">
      <c r="C144" s="65"/>
      <c r="D144" s="71"/>
    </row>
    <row r="145" spans="3:4" ht="12.75">
      <c r="C145" s="65"/>
      <c r="D145" s="71"/>
    </row>
    <row r="146" spans="3:4" ht="12.75">
      <c r="C146" s="65"/>
      <c r="D146" s="71"/>
    </row>
    <row r="147" spans="3:4" ht="12.75">
      <c r="C147" s="65"/>
      <c r="D147" s="71"/>
    </row>
    <row r="149" ht="14.25">
      <c r="D149" s="209"/>
    </row>
    <row r="151" spans="3:4" ht="14.25">
      <c r="C151" s="65"/>
      <c r="D151" s="210"/>
    </row>
    <row r="152" spans="3:4" ht="14.25">
      <c r="C152" s="65"/>
      <c r="D152" s="209"/>
    </row>
    <row r="153" spans="3:4" ht="14.25">
      <c r="C153" s="65"/>
      <c r="D153" s="209"/>
    </row>
    <row r="154" spans="1:4" ht="14.25">
      <c r="A154" s="209"/>
      <c r="C154" s="65"/>
      <c r="D154" s="210"/>
    </row>
    <row r="155" spans="3:4" ht="12.75">
      <c r="C155" s="65"/>
      <c r="D155" s="71"/>
    </row>
    <row r="156" spans="3:4" ht="12.75">
      <c r="C156" s="65"/>
      <c r="D156" s="71"/>
    </row>
    <row r="157" spans="3:4" ht="14.25">
      <c r="C157" s="65"/>
      <c r="D157" s="209"/>
    </row>
    <row r="158" spans="3:4" ht="12.75">
      <c r="C158" s="65"/>
      <c r="D158" s="71"/>
    </row>
    <row r="159" spans="3:4" ht="12.75">
      <c r="C159" s="65"/>
      <c r="D159" s="71"/>
    </row>
    <row r="160" spans="3:4" ht="14.25">
      <c r="C160" s="65"/>
      <c r="D160" s="209"/>
    </row>
    <row r="161" spans="3:4" ht="12.75">
      <c r="C161" s="65"/>
      <c r="D161" s="71"/>
    </row>
    <row r="162" spans="3:4" ht="14.25">
      <c r="C162" s="65"/>
      <c r="D162" s="210"/>
    </row>
    <row r="163" spans="3:4" ht="12.75">
      <c r="C163" s="65"/>
      <c r="D163" s="71"/>
    </row>
    <row r="164" spans="3:4" ht="12.75">
      <c r="C164" s="65"/>
      <c r="D164" s="71"/>
    </row>
    <row r="165" spans="3:4" ht="14.25">
      <c r="C165" s="65"/>
      <c r="D165" s="209"/>
    </row>
    <row r="166" spans="3:4" ht="14.25">
      <c r="C166" s="65"/>
      <c r="D166" s="209"/>
    </row>
    <row r="167" spans="3:4" ht="14.25">
      <c r="C167" s="65"/>
      <c r="D167" s="210"/>
    </row>
    <row r="168" spans="3:4" ht="14.25">
      <c r="C168" s="65"/>
      <c r="D168" s="210"/>
    </row>
    <row r="169" spans="3:4" ht="12.75">
      <c r="C169" s="65"/>
      <c r="D169" s="71"/>
    </row>
    <row r="170" spans="3:4" ht="14.25">
      <c r="C170" s="65"/>
      <c r="D170" s="210"/>
    </row>
    <row r="171" spans="3:4" ht="14.25">
      <c r="C171" s="65"/>
      <c r="D171" s="210"/>
    </row>
    <row r="172" spans="3:4" ht="14.25">
      <c r="C172" s="65"/>
      <c r="D172" s="210"/>
    </row>
    <row r="173" spans="3:4" ht="14.25">
      <c r="C173" s="65"/>
      <c r="D173" s="210"/>
    </row>
    <row r="174" spans="3:4" ht="14.25">
      <c r="C174" s="65"/>
      <c r="D174" s="210"/>
    </row>
    <row r="175" spans="3:4" ht="14.25">
      <c r="C175" s="65"/>
      <c r="D175" s="210"/>
    </row>
    <row r="176" spans="3:4" ht="14.25">
      <c r="C176" s="65"/>
      <c r="D176" s="210"/>
    </row>
    <row r="177" spans="3:4" ht="12.75">
      <c r="C177" s="65"/>
      <c r="D177" s="71"/>
    </row>
    <row r="178" spans="3:4" ht="12.75">
      <c r="C178" s="65"/>
      <c r="D178" s="71"/>
    </row>
    <row r="179" spans="3:4" ht="14.25">
      <c r="C179" s="65"/>
      <c r="D179" s="210"/>
    </row>
    <row r="180" spans="3:4" ht="12.75">
      <c r="C180" s="65"/>
      <c r="D180" s="71"/>
    </row>
    <row r="181" spans="3:4" ht="12.75">
      <c r="C181" s="65"/>
      <c r="D181" s="71"/>
    </row>
    <row r="182" spans="3:4" ht="14.25">
      <c r="C182" s="65"/>
      <c r="D182" s="210"/>
    </row>
    <row r="183" ht="12.75">
      <c r="C183" s="65"/>
    </row>
    <row r="184" spans="3:4" ht="14.25">
      <c r="C184" s="65"/>
      <c r="D184" s="210"/>
    </row>
    <row r="185" spans="3:4" ht="14.25">
      <c r="C185" s="65"/>
      <c r="D185" s="210"/>
    </row>
    <row r="186" spans="3:4" ht="12.75">
      <c r="C186" s="65"/>
      <c r="D186" s="71"/>
    </row>
    <row r="187" spans="3:4" ht="14.25">
      <c r="C187" s="65"/>
      <c r="D187" s="210"/>
    </row>
    <row r="188" spans="3:4" ht="14.25">
      <c r="C188" s="65"/>
      <c r="D188" s="210"/>
    </row>
    <row r="189" spans="3:4" ht="12.75">
      <c r="C189" s="65"/>
      <c r="D189" s="71"/>
    </row>
    <row r="190" ht="12.75">
      <c r="D190" s="71"/>
    </row>
    <row r="191" ht="12.75">
      <c r="D191" s="71"/>
    </row>
    <row r="192" spans="3:4" ht="12.75">
      <c r="C192" s="65"/>
      <c r="D192" s="71"/>
    </row>
    <row r="193" spans="3:4" ht="12.75">
      <c r="C193" s="65"/>
      <c r="D193" s="71"/>
    </row>
    <row r="194" spans="2:4" ht="12.75">
      <c r="B194" s="23"/>
      <c r="D194" s="71"/>
    </row>
    <row r="195" ht="12.75">
      <c r="D195" s="71"/>
    </row>
    <row r="196" ht="12.75">
      <c r="C196" s="65"/>
    </row>
    <row r="197" ht="12.75">
      <c r="C197" s="65"/>
    </row>
    <row r="198" ht="12.75">
      <c r="C198" s="65"/>
    </row>
    <row r="199" ht="12.75">
      <c r="C199" s="65"/>
    </row>
    <row r="200" ht="12.75">
      <c r="C200" s="65"/>
    </row>
    <row r="201" ht="12.75">
      <c r="C201" s="65"/>
    </row>
    <row r="202" spans="3:4" ht="12.75">
      <c r="C202" s="65"/>
      <c r="D202" s="71"/>
    </row>
    <row r="203" spans="3:4" ht="12.75">
      <c r="C203" s="65"/>
      <c r="D203" s="71"/>
    </row>
    <row r="204" spans="3:4" ht="12.75">
      <c r="C204" s="65"/>
      <c r="D204" s="71"/>
    </row>
  </sheetData>
  <sheetProtection/>
  <hyperlinks>
    <hyperlink ref="B14" r:id="rId1" display="https://www.youtube.com/watch?v=oTugjssqOT0"/>
  </hyperlinks>
  <printOption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sheetPr>
    <tabColor rgb="FFFF65B2"/>
  </sheetPr>
  <dimension ref="A1:R87"/>
  <sheetViews>
    <sheetView zoomScalePageLayoutView="0" workbookViewId="0" topLeftCell="A1">
      <pane ySplit="1" topLeftCell="A2" activePane="bottomLeft" state="frozen"/>
      <selection pane="topLeft" activeCell="A1" sqref="A1"/>
      <selection pane="bottomLeft" activeCell="B31" sqref="B31"/>
    </sheetView>
  </sheetViews>
  <sheetFormatPr defaultColWidth="9.140625" defaultRowHeight="12.75"/>
  <cols>
    <col min="1" max="1" width="12.57421875" style="0" customWidth="1"/>
    <col min="2" max="2" width="17.140625" style="0" customWidth="1"/>
    <col min="3" max="5" width="12.7109375" style="0" customWidth="1"/>
    <col min="6" max="6" width="5.140625" style="0" customWidth="1"/>
    <col min="7" max="7" width="19.8515625" style="0" customWidth="1"/>
    <col min="8" max="8" width="7.421875" style="0" customWidth="1"/>
    <col min="9" max="9" width="6.140625" style="0" customWidth="1"/>
    <col min="10" max="10" width="4.57421875" style="0" customWidth="1"/>
    <col min="11" max="11" width="4.7109375" style="0" customWidth="1"/>
    <col min="12" max="12" width="6.57421875" style="0" customWidth="1"/>
    <col min="13" max="13" width="15.421875" style="0" customWidth="1"/>
    <col min="14" max="14" width="8.28125" style="0" customWidth="1"/>
    <col min="15" max="15" width="11.7109375" style="0" customWidth="1"/>
    <col min="16" max="16" width="11.421875" style="0" customWidth="1"/>
    <col min="17" max="17" width="17.00390625" style="0" customWidth="1"/>
  </cols>
  <sheetData>
    <row r="1" spans="1:18" ht="14.25" customHeight="1">
      <c r="A1" s="2" t="s">
        <v>155</v>
      </c>
      <c r="B1" s="2" t="s">
        <v>220</v>
      </c>
      <c r="C1" s="2" t="s">
        <v>156</v>
      </c>
      <c r="D1" s="2" t="s">
        <v>492</v>
      </c>
      <c r="E1" s="2" t="s">
        <v>493</v>
      </c>
      <c r="F1" s="2" t="s">
        <v>161</v>
      </c>
      <c r="G1" s="2" t="s">
        <v>157</v>
      </c>
      <c r="H1" s="2" t="s">
        <v>158</v>
      </c>
      <c r="I1" s="2" t="s">
        <v>232</v>
      </c>
      <c r="J1" s="2" t="s">
        <v>454</v>
      </c>
      <c r="K1" s="2" t="s">
        <v>452</v>
      </c>
      <c r="L1" s="2" t="s">
        <v>486</v>
      </c>
      <c r="M1" s="2" t="s">
        <v>159</v>
      </c>
      <c r="N1" s="2" t="s">
        <v>487</v>
      </c>
      <c r="O1" s="2" t="s">
        <v>490</v>
      </c>
      <c r="P1" s="63" t="s">
        <v>491</v>
      </c>
      <c r="Q1" s="2" t="s">
        <v>488</v>
      </c>
      <c r="R1" s="2" t="s">
        <v>489</v>
      </c>
    </row>
    <row r="2" spans="1:12" ht="12.75">
      <c r="A2" s="40" t="s">
        <v>485</v>
      </c>
      <c r="L2" t="s">
        <v>159</v>
      </c>
    </row>
    <row r="3" ht="12.75">
      <c r="A3" s="40"/>
    </row>
    <row r="4" spans="1:7" ht="13.5" customHeight="1">
      <c r="A4" s="2" t="s">
        <v>788</v>
      </c>
      <c r="B4" s="25"/>
      <c r="G4" s="25"/>
    </row>
    <row r="5" spans="2:7" ht="12.75">
      <c r="B5" s="25" t="s">
        <v>229</v>
      </c>
      <c r="F5" s="25"/>
      <c r="G5" s="25"/>
    </row>
    <row r="6" spans="2:12" ht="12.75">
      <c r="B6" s="25" t="s">
        <v>228</v>
      </c>
      <c r="F6" s="25"/>
      <c r="G6" s="25"/>
      <c r="K6" s="46"/>
      <c r="L6" s="25"/>
    </row>
    <row r="7" spans="2:12" ht="12" customHeight="1">
      <c r="B7" s="25" t="s">
        <v>231</v>
      </c>
      <c r="G7" s="25"/>
      <c r="L7" s="25"/>
    </row>
    <row r="8" spans="2:12" ht="12" customHeight="1">
      <c r="B8" s="25" t="s">
        <v>230</v>
      </c>
      <c r="G8" s="25"/>
      <c r="H8" s="43"/>
      <c r="I8" s="46"/>
      <c r="L8" s="41"/>
    </row>
    <row r="9" spans="2:7" ht="12.75">
      <c r="B9" s="25" t="s">
        <v>221</v>
      </c>
      <c r="C9" s="25" t="s">
        <v>217</v>
      </c>
      <c r="D9" s="25"/>
      <c r="E9" s="25"/>
      <c r="G9" s="25"/>
    </row>
    <row r="10" spans="3:12" ht="12.75">
      <c r="C10" s="25" t="s">
        <v>218</v>
      </c>
      <c r="D10" s="25"/>
      <c r="E10" s="25"/>
      <c r="G10" s="25"/>
      <c r="L10" s="40"/>
    </row>
    <row r="11" spans="3:12" ht="12.75">
      <c r="C11" s="25" t="s">
        <v>222</v>
      </c>
      <c r="D11" s="25"/>
      <c r="E11" s="25"/>
      <c r="G11" s="25"/>
      <c r="L11" s="40"/>
    </row>
    <row r="12" spans="3:7" ht="12.75">
      <c r="C12" s="25" t="s">
        <v>219</v>
      </c>
      <c r="D12" s="25"/>
      <c r="E12" s="25"/>
      <c r="G12" s="25"/>
    </row>
    <row r="13" spans="3:7" ht="12.75">
      <c r="C13" s="25" t="s">
        <v>223</v>
      </c>
      <c r="D13" s="25"/>
      <c r="E13" s="25"/>
      <c r="G13" s="25"/>
    </row>
    <row r="15" ht="12.75">
      <c r="A15" s="2" t="s">
        <v>787</v>
      </c>
    </row>
    <row r="16" spans="2:5" ht="12.75">
      <c r="B16" t="s">
        <v>153</v>
      </c>
      <c r="D16" s="46"/>
      <c r="E16" s="46"/>
    </row>
    <row r="18" ht="12.75">
      <c r="B18" t="s">
        <v>154</v>
      </c>
    </row>
    <row r="20" ht="12.75">
      <c r="B20" t="s">
        <v>160</v>
      </c>
    </row>
    <row r="21" ht="12.75">
      <c r="G21" s="2"/>
    </row>
    <row r="22" spans="2:7" ht="12.75">
      <c r="B22" t="s">
        <v>151</v>
      </c>
      <c r="G22" s="2"/>
    </row>
    <row r="23" ht="12.75">
      <c r="G23" s="2"/>
    </row>
    <row r="24" spans="1:11" ht="12.75">
      <c r="A24" s="2" t="s">
        <v>450</v>
      </c>
      <c r="B24" t="s">
        <v>449</v>
      </c>
      <c r="C24" s="46" t="s">
        <v>451</v>
      </c>
      <c r="D24" s="46"/>
      <c r="E24" s="46"/>
      <c r="G24" s="46"/>
      <c r="I24" s="46"/>
      <c r="J24" s="46"/>
      <c r="K24" s="46"/>
    </row>
    <row r="25" spans="1:9" ht="12.75">
      <c r="A25" s="2"/>
      <c r="B25" t="s">
        <v>498</v>
      </c>
      <c r="I25" s="24"/>
    </row>
    <row r="26" ht="12.75">
      <c r="A26" s="2"/>
    </row>
    <row r="27" spans="1:12" ht="12.75">
      <c r="A27" s="2" t="s">
        <v>453</v>
      </c>
      <c r="B27" s="46"/>
      <c r="G27" s="46"/>
      <c r="I27" s="46"/>
      <c r="J27" s="24"/>
      <c r="L27" s="46"/>
    </row>
    <row r="29" spans="2:13" ht="12.75">
      <c r="B29" s="25"/>
      <c r="C29" s="25"/>
      <c r="D29" s="25"/>
      <c r="E29" s="25"/>
      <c r="G29" s="25"/>
      <c r="M29" s="25"/>
    </row>
    <row r="30" spans="3:7" ht="12.75">
      <c r="C30" s="25"/>
      <c r="D30" s="25"/>
      <c r="E30" s="25"/>
      <c r="G30" s="25"/>
    </row>
    <row r="31" spans="3:7" ht="12.75">
      <c r="C31" s="25"/>
      <c r="D31" s="25"/>
      <c r="E31" s="25"/>
      <c r="G31" s="25"/>
    </row>
    <row r="37" ht="12.75">
      <c r="A37" s="2"/>
    </row>
    <row r="38" spans="4:5" ht="12.75">
      <c r="D38" s="46"/>
      <c r="E38" s="46"/>
    </row>
    <row r="43" ht="12.75">
      <c r="G43" s="2"/>
    </row>
    <row r="44" ht="12.75">
      <c r="G44" s="2"/>
    </row>
    <row r="45" ht="12.75">
      <c r="G45" s="2"/>
    </row>
    <row r="46" spans="3:11" ht="12.75">
      <c r="C46" s="46"/>
      <c r="D46" s="46"/>
      <c r="E46" s="46"/>
      <c r="G46" s="46"/>
      <c r="I46" s="46"/>
      <c r="J46" s="46"/>
      <c r="K46" s="46"/>
    </row>
    <row r="47" ht="12.75">
      <c r="I47" s="24"/>
    </row>
    <row r="49" spans="1:12" ht="12.75">
      <c r="A49" s="46"/>
      <c r="B49" s="46"/>
      <c r="G49" s="46"/>
      <c r="I49" s="46"/>
      <c r="J49" s="24"/>
      <c r="L49" s="46"/>
    </row>
    <row r="51" spans="1:13" ht="12.75">
      <c r="A51" s="46"/>
      <c r="D51" s="46"/>
      <c r="M51" s="46"/>
    </row>
    <row r="54" ht="12.75">
      <c r="A54" s="162"/>
    </row>
    <row r="55" ht="12.75">
      <c r="A55" s="162"/>
    </row>
    <row r="56" ht="12.75">
      <c r="A56" s="23"/>
    </row>
    <row r="60" ht="12.75">
      <c r="A60" s="62"/>
    </row>
    <row r="64" ht="12.75">
      <c r="A64" s="62"/>
    </row>
    <row r="67" ht="12.75">
      <c r="A67" s="24"/>
    </row>
    <row r="75" ht="12.75">
      <c r="A75" s="62"/>
    </row>
    <row r="86" ht="12.75">
      <c r="A86" s="40"/>
    </row>
    <row r="87" ht="12.75">
      <c r="A87" s="40"/>
    </row>
  </sheetData>
  <sheetProtection/>
  <printOption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sheetPr>
    <tabColor rgb="FFFF7401"/>
  </sheetPr>
  <dimension ref="A2:E135"/>
  <sheetViews>
    <sheetView zoomScalePageLayoutView="0" workbookViewId="0" topLeftCell="A130">
      <selection activeCell="A137" sqref="A137:IV137"/>
    </sheetView>
  </sheetViews>
  <sheetFormatPr defaultColWidth="9.140625" defaultRowHeight="12.75"/>
  <cols>
    <col min="1" max="1" width="23.28125" style="40" customWidth="1"/>
    <col min="2" max="2" width="39.00390625" style="40" customWidth="1"/>
    <col min="3" max="16384" width="9.140625" style="40" customWidth="1"/>
  </cols>
  <sheetData>
    <row r="2" ht="12.75">
      <c r="A2" s="42" t="s">
        <v>785</v>
      </c>
    </row>
    <row r="3" spans="1:3" ht="12.75">
      <c r="A3" s="2" t="s">
        <v>225</v>
      </c>
      <c r="B3" s="2" t="s">
        <v>727</v>
      </c>
      <c r="C3" s="2" t="s">
        <v>226</v>
      </c>
    </row>
    <row r="4" spans="1:3" ht="12.75">
      <c r="A4" s="72">
        <v>1801496010</v>
      </c>
      <c r="B4" s="40" t="s">
        <v>448</v>
      </c>
      <c r="C4" s="46" t="s">
        <v>511</v>
      </c>
    </row>
    <row r="5" spans="1:3" ht="12.75">
      <c r="A5" s="46"/>
      <c r="C5"/>
    </row>
    <row r="6" spans="1:3" ht="12.75">
      <c r="A6" s="46"/>
      <c r="C6"/>
    </row>
    <row r="7" spans="1:3" ht="12.75">
      <c r="A7" s="74" t="s">
        <v>786</v>
      </c>
      <c r="C7"/>
    </row>
    <row r="9" ht="12.75">
      <c r="A9" s="40" t="s">
        <v>729</v>
      </c>
    </row>
    <row r="10" ht="12.75">
      <c r="A10" s="40" t="s">
        <v>730</v>
      </c>
    </row>
    <row r="11" ht="12.75">
      <c r="A11" s="40" t="s">
        <v>731</v>
      </c>
    </row>
    <row r="14" ht="12.75">
      <c r="A14" s="48" t="s">
        <v>801</v>
      </c>
    </row>
    <row r="15" spans="1:2" ht="12.75">
      <c r="A15" s="40" t="s">
        <v>716</v>
      </c>
      <c r="B15" s="40" t="s">
        <v>717</v>
      </c>
    </row>
    <row r="16" spans="1:2" ht="12.75">
      <c r="A16" s="40" t="s">
        <v>718</v>
      </c>
      <c r="B16" s="40" t="s">
        <v>719</v>
      </c>
    </row>
    <row r="17" spans="1:2" ht="12.75">
      <c r="A17" s="40" t="s">
        <v>772</v>
      </c>
      <c r="B17" s="40" t="s">
        <v>773</v>
      </c>
    </row>
    <row r="18" spans="1:2" ht="12.75">
      <c r="A18" s="40" t="s">
        <v>774</v>
      </c>
      <c r="B18" s="40" t="s">
        <v>775</v>
      </c>
    </row>
    <row r="21" ht="12.75">
      <c r="A21" s="48" t="s">
        <v>738</v>
      </c>
    </row>
    <row r="22" spans="1:2" ht="12.75">
      <c r="A22" s="40" t="s">
        <v>739</v>
      </c>
      <c r="B22" s="40" t="s">
        <v>740</v>
      </c>
    </row>
    <row r="23" spans="1:2" ht="12.75">
      <c r="A23" s="40" t="s">
        <v>741</v>
      </c>
      <c r="B23" s="40" t="s">
        <v>742</v>
      </c>
    </row>
    <row r="24" spans="1:2" ht="12.75">
      <c r="A24" s="40" t="s">
        <v>706</v>
      </c>
      <c r="B24" s="40" t="s">
        <v>757</v>
      </c>
    </row>
    <row r="27" ht="12.75">
      <c r="A27" s="48" t="s">
        <v>743</v>
      </c>
    </row>
    <row r="28" spans="1:2" ht="12.75">
      <c r="A28" s="40" t="s">
        <v>745</v>
      </c>
      <c r="B28" s="40" t="s">
        <v>746</v>
      </c>
    </row>
    <row r="29" spans="1:2" ht="12.75">
      <c r="A29" s="40" t="s">
        <v>744</v>
      </c>
      <c r="B29" s="40" t="s">
        <v>756</v>
      </c>
    </row>
    <row r="32" ht="12.75">
      <c r="A32" s="48" t="s">
        <v>751</v>
      </c>
    </row>
    <row r="33" spans="1:2" ht="12.75">
      <c r="A33" s="40" t="s">
        <v>752</v>
      </c>
      <c r="B33" s="40" t="s">
        <v>753</v>
      </c>
    </row>
    <row r="36" ht="12.75">
      <c r="A36" s="48" t="s">
        <v>754</v>
      </c>
    </row>
    <row r="37" spans="1:2" ht="12.75">
      <c r="A37" s="40" t="s">
        <v>351</v>
      </c>
      <c r="B37" s="40" t="s">
        <v>755</v>
      </c>
    </row>
    <row r="40" ht="12.75">
      <c r="A40" s="48" t="s">
        <v>758</v>
      </c>
    </row>
    <row r="41" spans="1:2" ht="12.75">
      <c r="A41" s="165" t="s">
        <v>259</v>
      </c>
      <c r="B41" s="29" t="s">
        <v>241</v>
      </c>
    </row>
    <row r="42" spans="1:2" ht="12.75">
      <c r="A42" s="165" t="s">
        <v>260</v>
      </c>
      <c r="B42" s="29" t="s">
        <v>242</v>
      </c>
    </row>
    <row r="43" spans="1:2" ht="12.75">
      <c r="A43" s="40" t="s">
        <v>261</v>
      </c>
      <c r="B43" s="24" t="s">
        <v>243</v>
      </c>
    </row>
    <row r="44" spans="1:2" ht="12.75">
      <c r="A44" s="40" t="s">
        <v>262</v>
      </c>
      <c r="B44" s="24" t="s">
        <v>244</v>
      </c>
    </row>
    <row r="45" spans="1:2" ht="12.75">
      <c r="A45" s="40" t="s">
        <v>263</v>
      </c>
      <c r="B45" s="24" t="s">
        <v>245</v>
      </c>
    </row>
    <row r="46" spans="1:2" ht="12.75">
      <c r="A46" s="165" t="s">
        <v>264</v>
      </c>
      <c r="B46" s="29" t="s">
        <v>246</v>
      </c>
    </row>
    <row r="47" spans="1:2" ht="12.75">
      <c r="A47" s="40" t="s">
        <v>265</v>
      </c>
      <c r="B47" s="24" t="s">
        <v>247</v>
      </c>
    </row>
    <row r="48" spans="1:2" ht="12.75">
      <c r="A48" s="40" t="s">
        <v>266</v>
      </c>
      <c r="B48" s="24" t="s">
        <v>248</v>
      </c>
    </row>
    <row r="49" spans="1:2" ht="12.75">
      <c r="A49" s="165" t="s">
        <v>267</v>
      </c>
      <c r="B49" s="29" t="s">
        <v>249</v>
      </c>
    </row>
    <row r="50" spans="1:2" ht="12.75">
      <c r="A50" s="40" t="s">
        <v>268</v>
      </c>
      <c r="B50" s="24" t="s">
        <v>250</v>
      </c>
    </row>
    <row r="51" spans="1:2" ht="12.75">
      <c r="A51" s="165" t="s">
        <v>296</v>
      </c>
      <c r="B51" s="29" t="s">
        <v>297</v>
      </c>
    </row>
    <row r="52" spans="1:2" ht="12.75">
      <c r="A52" s="40" t="s">
        <v>310</v>
      </c>
      <c r="B52" s="24" t="s">
        <v>337</v>
      </c>
    </row>
    <row r="53" spans="1:2" ht="12.75">
      <c r="A53" s="40" t="s">
        <v>269</v>
      </c>
      <c r="B53" s="24" t="s">
        <v>251</v>
      </c>
    </row>
    <row r="54" spans="1:2" ht="12.75">
      <c r="A54" s="40" t="s">
        <v>270</v>
      </c>
      <c r="B54" s="24" t="s">
        <v>252</v>
      </c>
    </row>
    <row r="55" spans="1:2" ht="12.75">
      <c r="A55" s="40" t="s">
        <v>347</v>
      </c>
      <c r="B55" s="24" t="s">
        <v>253</v>
      </c>
    </row>
    <row r="56" spans="1:2" ht="12.75">
      <c r="A56" s="40" t="s">
        <v>271</v>
      </c>
      <c r="B56" s="24" t="s">
        <v>254</v>
      </c>
    </row>
    <row r="57" spans="1:2" ht="12.75">
      <c r="A57" s="40" t="s">
        <v>272</v>
      </c>
      <c r="B57" s="24" t="s">
        <v>255</v>
      </c>
    </row>
    <row r="58" spans="1:2" ht="12.75">
      <c r="A58" s="40" t="s">
        <v>274</v>
      </c>
      <c r="B58" s="24" t="s">
        <v>278</v>
      </c>
    </row>
    <row r="59" ht="12.75">
      <c r="A59" s="40" t="s">
        <v>302</v>
      </c>
    </row>
    <row r="60" ht="12.75">
      <c r="A60" s="40" t="s">
        <v>303</v>
      </c>
    </row>
    <row r="61" spans="1:2" ht="12.75">
      <c r="A61" s="40" t="s">
        <v>340</v>
      </c>
      <c r="B61" s="40" t="s">
        <v>341</v>
      </c>
    </row>
    <row r="62" spans="1:2" ht="12.75">
      <c r="A62" s="40" t="s">
        <v>342</v>
      </c>
      <c r="B62" s="40" t="s">
        <v>343</v>
      </c>
    </row>
    <row r="63" spans="1:2" ht="12.75">
      <c r="A63" s="165" t="s">
        <v>344</v>
      </c>
      <c r="B63" s="165" t="s">
        <v>345</v>
      </c>
    </row>
    <row r="64" spans="1:2" ht="12.75">
      <c r="A64" s="40" t="s">
        <v>747</v>
      </c>
      <c r="B64" s="40" t="s">
        <v>748</v>
      </c>
    </row>
    <row r="65" spans="1:2" ht="12.75">
      <c r="A65" s="40" t="s">
        <v>749</v>
      </c>
      <c r="B65" s="40" t="s">
        <v>750</v>
      </c>
    </row>
    <row r="68" ht="12.75">
      <c r="A68" s="48" t="s">
        <v>346</v>
      </c>
    </row>
    <row r="69" spans="1:2" ht="12.75">
      <c r="A69" s="165" t="s">
        <v>314</v>
      </c>
      <c r="B69" s="165" t="s">
        <v>316</v>
      </c>
    </row>
    <row r="70" spans="1:2" ht="12.75">
      <c r="A70" s="165" t="s">
        <v>348</v>
      </c>
      <c r="B70" s="165" t="s">
        <v>317</v>
      </c>
    </row>
    <row r="71" spans="1:2" ht="12.75">
      <c r="A71" s="40" t="s">
        <v>318</v>
      </c>
      <c r="B71" s="40" t="s">
        <v>319</v>
      </c>
    </row>
    <row r="72" spans="1:2" ht="12.75">
      <c r="A72" s="40" t="s">
        <v>320</v>
      </c>
      <c r="B72" s="40" t="s">
        <v>321</v>
      </c>
    </row>
    <row r="73" spans="1:2" ht="12.75">
      <c r="A73" s="40" t="s">
        <v>322</v>
      </c>
      <c r="B73" s="40" t="s">
        <v>323</v>
      </c>
    </row>
    <row r="74" spans="1:2" ht="12.75">
      <c r="A74" s="24" t="s">
        <v>446</v>
      </c>
      <c r="B74" s="24" t="s">
        <v>447</v>
      </c>
    </row>
    <row r="75" spans="1:2" ht="12.75">
      <c r="A75" s="40" t="s">
        <v>324</v>
      </c>
      <c r="B75" s="40" t="s">
        <v>325</v>
      </c>
    </row>
    <row r="76" spans="1:2" ht="12.75">
      <c r="A76" s="40" t="s">
        <v>276</v>
      </c>
      <c r="B76" s="24" t="s">
        <v>258</v>
      </c>
    </row>
    <row r="77" spans="1:2" ht="12.75">
      <c r="A77" s="40" t="s">
        <v>275</v>
      </c>
      <c r="B77" s="24" t="s">
        <v>257</v>
      </c>
    </row>
    <row r="78" spans="1:2" ht="12.75">
      <c r="A78" s="40" t="s">
        <v>295</v>
      </c>
      <c r="B78" s="40" t="s">
        <v>294</v>
      </c>
    </row>
    <row r="79" ht="12.75">
      <c r="E79" s="24"/>
    </row>
    <row r="81" ht="12.75">
      <c r="A81" s="48" t="s">
        <v>326</v>
      </c>
    </row>
    <row r="82" spans="1:2" ht="12.75">
      <c r="A82" s="165" t="s">
        <v>273</v>
      </c>
      <c r="B82" s="29" t="s">
        <v>256</v>
      </c>
    </row>
    <row r="83" spans="1:2" ht="12.75">
      <c r="A83" s="40" t="s">
        <v>298</v>
      </c>
      <c r="B83" s="40" t="s">
        <v>300</v>
      </c>
    </row>
    <row r="84" spans="1:2" ht="12.75">
      <c r="A84" s="40" t="s">
        <v>299</v>
      </c>
      <c r="B84" s="40" t="s">
        <v>301</v>
      </c>
    </row>
    <row r="85" spans="1:2" ht="12.75">
      <c r="A85" s="40" t="s">
        <v>327</v>
      </c>
      <c r="B85" s="40" t="s">
        <v>328</v>
      </c>
    </row>
    <row r="86" spans="1:2" ht="12.75">
      <c r="A86" s="40" t="s">
        <v>329</v>
      </c>
      <c r="B86" s="40" t="s">
        <v>330</v>
      </c>
    </row>
    <row r="87" spans="1:2" ht="12.75">
      <c r="A87" s="40" t="s">
        <v>332</v>
      </c>
      <c r="B87" s="40" t="s">
        <v>331</v>
      </c>
    </row>
    <row r="88" spans="1:2" ht="12.75">
      <c r="A88" s="165" t="s">
        <v>333</v>
      </c>
      <c r="B88" s="165" t="s">
        <v>737</v>
      </c>
    </row>
    <row r="89" spans="1:2" ht="12.75">
      <c r="A89" s="165" t="s">
        <v>759</v>
      </c>
      <c r="B89" s="165" t="s">
        <v>760</v>
      </c>
    </row>
    <row r="90" spans="1:2" ht="12.75">
      <c r="A90" s="40" t="s">
        <v>334</v>
      </c>
      <c r="B90" s="40" t="s">
        <v>335</v>
      </c>
    </row>
    <row r="91" spans="1:2" ht="12.75">
      <c r="A91" s="40" t="s">
        <v>313</v>
      </c>
      <c r="B91" s="40" t="s">
        <v>339</v>
      </c>
    </row>
    <row r="92" spans="1:2" ht="12.75">
      <c r="A92" s="40" t="s">
        <v>315</v>
      </c>
      <c r="B92" s="40" t="s">
        <v>312</v>
      </c>
    </row>
    <row r="93" spans="1:2" ht="12.75">
      <c r="A93" s="40" t="s">
        <v>735</v>
      </c>
      <c r="B93" s="40" t="s">
        <v>736</v>
      </c>
    </row>
    <row r="94" spans="1:2" ht="12.75">
      <c r="A94" s="40" t="s">
        <v>311</v>
      </c>
      <c r="B94" s="40" t="s">
        <v>338</v>
      </c>
    </row>
    <row r="95" spans="1:2" ht="12.75">
      <c r="A95" s="165" t="s">
        <v>761</v>
      </c>
      <c r="B95" s="165" t="s">
        <v>762</v>
      </c>
    </row>
    <row r="98" ht="12.75">
      <c r="A98" s="48" t="s">
        <v>290</v>
      </c>
    </row>
    <row r="99" spans="1:2" ht="12.75">
      <c r="A99" s="165" t="s">
        <v>289</v>
      </c>
      <c r="B99" s="165" t="s">
        <v>279</v>
      </c>
    </row>
    <row r="100" spans="1:2" ht="12.75">
      <c r="A100" s="165" t="s">
        <v>209</v>
      </c>
      <c r="B100" s="165" t="s">
        <v>280</v>
      </c>
    </row>
    <row r="101" spans="1:2" ht="12.75">
      <c r="A101" s="40" t="s">
        <v>288</v>
      </c>
      <c r="B101" s="40" t="s">
        <v>281</v>
      </c>
    </row>
    <row r="102" spans="1:2" ht="12.75">
      <c r="A102" s="40" t="s">
        <v>287</v>
      </c>
      <c r="B102" s="40" t="s">
        <v>282</v>
      </c>
    </row>
    <row r="103" spans="1:2" ht="12.75">
      <c r="A103" s="40" t="s">
        <v>283</v>
      </c>
      <c r="B103" s="40" t="s">
        <v>286</v>
      </c>
    </row>
    <row r="104" spans="1:2" ht="12.75">
      <c r="A104" s="40" t="s">
        <v>285</v>
      </c>
      <c r="B104" s="40" t="s">
        <v>284</v>
      </c>
    </row>
    <row r="107" ht="12.75">
      <c r="A107" s="48" t="s">
        <v>765</v>
      </c>
    </row>
    <row r="108" ht="12.75">
      <c r="A108" s="23" t="s">
        <v>763</v>
      </c>
    </row>
    <row r="109" ht="12.75">
      <c r="A109" s="23" t="s">
        <v>764</v>
      </c>
    </row>
    <row r="112" ht="12.75">
      <c r="A112" s="48" t="s">
        <v>766</v>
      </c>
    </row>
    <row r="113" ht="12.75">
      <c r="A113" s="40" t="s">
        <v>767</v>
      </c>
    </row>
    <row r="114" ht="12.75">
      <c r="A114" s="40" t="s">
        <v>768</v>
      </c>
    </row>
    <row r="115" ht="12.75">
      <c r="A115" s="40" t="s">
        <v>769</v>
      </c>
    </row>
    <row r="116" ht="12.75">
      <c r="A116" s="40" t="s">
        <v>770</v>
      </c>
    </row>
    <row r="117" ht="12.75">
      <c r="A117" s="40" t="s">
        <v>771</v>
      </c>
    </row>
    <row r="120" ht="12.75">
      <c r="A120" s="40" t="s">
        <v>304</v>
      </c>
    </row>
    <row r="121" ht="12.75">
      <c r="A121" s="40" t="s">
        <v>305</v>
      </c>
    </row>
    <row r="122" ht="12.75">
      <c r="A122" s="40" t="s">
        <v>306</v>
      </c>
    </row>
    <row r="123" ht="12.75">
      <c r="A123" s="40" t="s">
        <v>307</v>
      </c>
    </row>
    <row r="124" ht="12.75">
      <c r="A124" s="40" t="s">
        <v>308</v>
      </c>
    </row>
    <row r="125" ht="12.75">
      <c r="A125" s="40" t="s">
        <v>309</v>
      </c>
    </row>
    <row r="129" ht="12.75">
      <c r="A129" s="40" t="s">
        <v>427</v>
      </c>
    </row>
    <row r="130" spans="2:3" ht="12.75">
      <c r="B130" s="40" t="s">
        <v>428</v>
      </c>
      <c r="C130" s="40" t="s">
        <v>424</v>
      </c>
    </row>
    <row r="131" spans="2:3" ht="12.75">
      <c r="B131" s="40" t="s">
        <v>429</v>
      </c>
      <c r="C131" s="40" t="s">
        <v>430</v>
      </c>
    </row>
    <row r="134" ht="12.75">
      <c r="A134" s="40" t="s">
        <v>688</v>
      </c>
    </row>
    <row r="135" ht="12.75">
      <c r="A135" s="40" t="s">
        <v>336</v>
      </c>
    </row>
  </sheetData>
  <sheetProtection/>
  <hyperlinks>
    <hyperlink ref="A108" r:id="rId1" display="http://www.phraseexpress.com/"/>
    <hyperlink ref="A109" r:id="rId2" display="http://www.smilesoftware.com/TextExpander/index.html"/>
  </hyperlinks>
  <printOptions/>
  <pageMargins left="0.7" right="0.7" top="0.75" bottom="0.75" header="0.3" footer="0.3"/>
  <pageSetup horizontalDpi="1200" verticalDpi="1200" orientation="portrait" r:id="rId3"/>
</worksheet>
</file>

<file path=xl/worksheets/sheet8.xml><?xml version="1.0" encoding="utf-8"?>
<worksheet xmlns="http://schemas.openxmlformats.org/spreadsheetml/2006/main" xmlns:r="http://schemas.openxmlformats.org/officeDocument/2006/relationships">
  <sheetPr>
    <tabColor rgb="FFFFC000"/>
  </sheetPr>
  <dimension ref="A3:C21"/>
  <sheetViews>
    <sheetView zoomScalePageLayoutView="0" workbookViewId="0" topLeftCell="A1">
      <selection activeCell="H26" sqref="H26"/>
    </sheetView>
  </sheetViews>
  <sheetFormatPr defaultColWidth="9.140625" defaultRowHeight="12.75"/>
  <cols>
    <col min="1" max="1" width="13.421875" style="0" customWidth="1"/>
    <col min="2" max="2" width="22.8515625" style="0" customWidth="1"/>
  </cols>
  <sheetData>
    <row r="3" ht="12.75">
      <c r="A3" s="2" t="s">
        <v>798</v>
      </c>
    </row>
    <row r="4" ht="12.75">
      <c r="A4" s="46" t="s">
        <v>799</v>
      </c>
    </row>
    <row r="5" ht="12.75">
      <c r="A5" s="46" t="s">
        <v>800</v>
      </c>
    </row>
    <row r="6" ht="12.75">
      <c r="A6" s="46" t="s">
        <v>802</v>
      </c>
    </row>
    <row r="7" ht="12.75">
      <c r="A7" s="46"/>
    </row>
    <row r="9" ht="12.75">
      <c r="A9" s="2" t="s">
        <v>796</v>
      </c>
    </row>
    <row r="10" ht="12.75">
      <c r="A10" s="46" t="s">
        <v>695</v>
      </c>
    </row>
    <row r="11" ht="12.75">
      <c r="A11" s="46" t="s">
        <v>696</v>
      </c>
    </row>
    <row r="12" ht="12.75">
      <c r="A12" s="46" t="s">
        <v>697</v>
      </c>
    </row>
    <row r="13" ht="12.75">
      <c r="A13" s="46" t="s">
        <v>698</v>
      </c>
    </row>
    <row r="16" ht="12.75">
      <c r="A16" s="2" t="s">
        <v>699</v>
      </c>
    </row>
    <row r="17" spans="1:3" ht="12.75">
      <c r="A17" t="s">
        <v>700</v>
      </c>
      <c r="B17" t="s">
        <v>701</v>
      </c>
      <c r="C17" t="s">
        <v>702</v>
      </c>
    </row>
    <row r="18" spans="1:3" ht="12.75">
      <c r="A18" t="s">
        <v>703</v>
      </c>
      <c r="B18" t="s">
        <v>704</v>
      </c>
      <c r="C18" t="s">
        <v>705</v>
      </c>
    </row>
    <row r="19" spans="1:3" ht="12.75">
      <c r="A19" t="s">
        <v>706</v>
      </c>
      <c r="B19" t="s">
        <v>707</v>
      </c>
      <c r="C19" t="s">
        <v>710</v>
      </c>
    </row>
    <row r="20" spans="1:3" ht="12.75">
      <c r="A20" t="s">
        <v>708</v>
      </c>
      <c r="B20" t="s">
        <v>714</v>
      </c>
      <c r="C20" t="s">
        <v>709</v>
      </c>
    </row>
    <row r="21" spans="1:3" ht="12.75">
      <c r="A21" t="s">
        <v>711</v>
      </c>
      <c r="B21" t="s">
        <v>712</v>
      </c>
      <c r="C21" t="s">
        <v>713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6"/>
  </sheetPr>
  <dimension ref="A3:D59"/>
  <sheetViews>
    <sheetView zoomScalePageLayoutView="0" workbookViewId="0" topLeftCell="A1">
      <selection activeCell="C27" sqref="C27"/>
    </sheetView>
  </sheetViews>
  <sheetFormatPr defaultColWidth="9.140625" defaultRowHeight="12.75"/>
  <cols>
    <col min="1" max="2" width="13.57421875" style="0" customWidth="1"/>
    <col min="3" max="3" width="43.140625" style="0" customWidth="1"/>
    <col min="4" max="4" width="3.7109375" style="0" customWidth="1"/>
    <col min="5" max="5" width="23.8515625" style="0" customWidth="1"/>
    <col min="6" max="6" width="3.140625" style="0" customWidth="1"/>
  </cols>
  <sheetData>
    <row r="2" s="47" customFormat="1" ht="12.75"/>
    <row r="3" ht="12.75">
      <c r="A3" s="46" t="s">
        <v>364</v>
      </c>
    </row>
    <row r="4" ht="12.75">
      <c r="C4" s="46"/>
    </row>
    <row r="5" spans="2:3" ht="12.75">
      <c r="B5" t="s">
        <v>165</v>
      </c>
      <c r="C5" s="46"/>
    </row>
    <row r="7" s="47" customFormat="1" ht="12.75"/>
    <row r="8" ht="12.75">
      <c r="A8" t="s">
        <v>166</v>
      </c>
    </row>
    <row r="9" ht="12.75">
      <c r="B9" t="s">
        <v>172</v>
      </c>
    </row>
    <row r="10" spans="3:4" ht="12.75">
      <c r="C10" t="s">
        <v>170</v>
      </c>
      <c r="D10" t="s">
        <v>171</v>
      </c>
    </row>
    <row r="12" ht="12.75">
      <c r="C12" t="s">
        <v>174</v>
      </c>
    </row>
    <row r="14" spans="2:3" ht="12.75">
      <c r="B14" t="s">
        <v>173</v>
      </c>
      <c r="C14" t="s">
        <v>167</v>
      </c>
    </row>
    <row r="15" ht="12.75">
      <c r="C15" t="s">
        <v>168</v>
      </c>
    </row>
    <row r="16" spans="3:4" ht="12.75">
      <c r="C16" t="s">
        <v>169</v>
      </c>
      <c r="D16" s="46"/>
    </row>
    <row r="17" spans="2:3" ht="12.75">
      <c r="B17" s="46" t="s">
        <v>861</v>
      </c>
      <c r="C17" s="46" t="s">
        <v>732</v>
      </c>
    </row>
    <row r="18" ht="12.75">
      <c r="B18" s="46"/>
    </row>
    <row r="19" ht="12.75">
      <c r="B19" s="46" t="s">
        <v>174</v>
      </c>
    </row>
    <row r="20" spans="2:4" ht="12.75">
      <c r="B20" s="46" t="s">
        <v>862</v>
      </c>
      <c r="C20" t="s">
        <v>438</v>
      </c>
      <c r="D20" s="59" t="s">
        <v>439</v>
      </c>
    </row>
    <row r="21" spans="2:3" ht="12.75">
      <c r="B21" s="46" t="s">
        <v>440</v>
      </c>
      <c r="C21" s="46" t="s">
        <v>441</v>
      </c>
    </row>
    <row r="22" ht="12.75">
      <c r="B22" s="46"/>
    </row>
    <row r="23" ht="12.75">
      <c r="B23" s="46"/>
    </row>
    <row r="24" ht="12.75">
      <c r="B24" s="46"/>
    </row>
    <row r="25" ht="12.75">
      <c r="B25" s="46" t="s">
        <v>442</v>
      </c>
    </row>
    <row r="26" ht="12.75">
      <c r="B26" s="46" t="s">
        <v>443</v>
      </c>
    </row>
    <row r="27" ht="12.75">
      <c r="B27" s="46" t="s">
        <v>444</v>
      </c>
    </row>
    <row r="28" ht="12" customHeight="1">
      <c r="B28" s="46" t="s">
        <v>501</v>
      </c>
    </row>
    <row r="29" s="47" customFormat="1" ht="12.75"/>
    <row r="30" ht="12.75">
      <c r="A30" s="25" t="s">
        <v>224</v>
      </c>
    </row>
    <row r="44" ht="12.75">
      <c r="C44" s="24"/>
    </row>
    <row r="45" ht="12.75">
      <c r="C45" s="24"/>
    </row>
    <row r="46" ht="12.75">
      <c r="C46" s="24"/>
    </row>
    <row r="59" ht="12.75">
      <c r="C59" s="73"/>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 Martin Warsinger</cp:lastModifiedBy>
  <dcterms:created xsi:type="dcterms:W3CDTF">2013-04-06T04:31:53Z</dcterms:created>
  <dcterms:modified xsi:type="dcterms:W3CDTF">2021-06-09T20:18:04Z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